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285" windowWidth="6645" windowHeight="6465" tabRatio="973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 r.s." sheetId="5" r:id="rId5"/>
    <sheet name="Classifica punti subiti r.s." sheetId="6" r:id="rId6"/>
    <sheet name="Class. x giorn. po" sheetId="7" r:id="rId7"/>
    <sheet name="Class.pt.fatti" sheetId="8" r:id="rId8"/>
    <sheet name="Class.pt.subiti" sheetId="9" r:id="rId9"/>
    <sheet name="Diff." sheetId="10" r:id="rId10"/>
    <sheet name="Fmister" sheetId="11" r:id="rId11"/>
    <sheet name="Posiz" sheetId="12" r:id="rId12"/>
  </sheets>
  <definedNames/>
  <calcPr fullCalcOnLoad="1"/>
</workbook>
</file>

<file path=xl/sharedStrings.xml><?xml version="1.0" encoding="utf-8"?>
<sst xmlns="http://schemas.openxmlformats.org/spreadsheetml/2006/main" count="300" uniqueCount="61">
  <si>
    <t>Gianni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</si>
  <si>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</si>
  <si>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</si>
  <si>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</si>
  <si>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</si>
  <si>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</si>
  <si>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</si>
  <si>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</si>
  <si>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</si>
  <si>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</si>
  <si>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</si>
  <si>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</si>
  <si>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</si>
  <si>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</si>
  <si>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</si>
  <si>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</si>
  <si>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</si>
  <si>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</si>
  <si>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</si>
  <si>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</si>
  <si>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</si>
  <si>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</si>
  <si>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</si>
  <si>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</si>
  <si>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</si>
  <si>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</si>
  <si>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</si>
  <si>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Ult.</t>
  </si>
  <si>
    <t>R.S.</t>
  </si>
  <si>
    <t>Q</t>
  </si>
  <si>
    <t>S</t>
  </si>
  <si>
    <t>F</t>
  </si>
  <si>
    <t>Gioc.</t>
  </si>
  <si>
    <t>p.off</t>
  </si>
  <si>
    <t>Andrea N.</t>
  </si>
  <si>
    <t>Andrea T.</t>
  </si>
  <si>
    <t>Pt.</t>
  </si>
  <si>
    <t>A&amp;G</t>
  </si>
  <si>
    <t>A.N</t>
  </si>
  <si>
    <t>A.T</t>
  </si>
  <si>
    <t>FAB</t>
  </si>
  <si>
    <t>FAM</t>
  </si>
  <si>
    <t>LUC</t>
  </si>
  <si>
    <t>GG</t>
  </si>
  <si>
    <t>Claudio</t>
  </si>
  <si>
    <t>CLA</t>
  </si>
  <si>
    <t>Francesco B.</t>
  </si>
  <si>
    <t>Francesco F.</t>
  </si>
  <si>
    <t>F.B</t>
  </si>
  <si>
    <t>Massimo</t>
  </si>
  <si>
    <t>Fabrizio M.</t>
  </si>
  <si>
    <t>Fabrizio F.</t>
  </si>
  <si>
    <t>MAS</t>
  </si>
  <si>
    <t>GIA</t>
  </si>
  <si>
    <t>F.M</t>
  </si>
  <si>
    <t>SQUADRA</t>
  </si>
  <si>
    <t>MIG</t>
  </si>
  <si>
    <t>Francesco F. (-3)</t>
  </si>
  <si>
    <t>Gianni (-3)</t>
  </si>
  <si>
    <t>Francesco B. (-4)</t>
  </si>
  <si>
    <t>Massimo (-7)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</si>
</sst>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0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sz val="7.5"/>
      <name val="Verdana"/>
      <family val="2"/>
    </font>
    <font>
      <b/>
      <sz val="10"/>
      <color indexed="23"/>
      <name val="Verdana"/>
      <family val="2"/>
    </font>
    <font>
      <sz val="8"/>
      <name val="Arial"/>
      <family val="0"/>
    </font>
    <font>
      <sz val="11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sz val="9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hair"/>
      <right style="hair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165" fontId="2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quotePrefix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4" xfId="0" applyFont="1" applyFill="1" applyBorder="1" applyAlignment="1">
      <alignment horizontal="left" vertical="center" indent="1"/>
    </xf>
    <xf numFmtId="166" fontId="2" fillId="0" borderId="6" xfId="0" applyNumberFormat="1" applyFont="1" applyBorder="1" applyAlignment="1" quotePrefix="1">
      <alignment horizontal="center" vertical="center"/>
    </xf>
    <xf numFmtId="166" fontId="2" fillId="0" borderId="15" xfId="0" applyNumberFormat="1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66"/>
        </patternFill>
      </fill>
      <border/>
    </dxf>
    <dxf>
      <font>
        <b/>
        <i val="0"/>
        <color rgb="FFFF0000"/>
      </font>
      <border/>
    </dxf>
    <dxf>
      <font>
        <b/>
        <i val="0"/>
        <color rgb="FF339966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'Diff.'!$E$2:$E$28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32819678"/>
        <c:axId val="26941647"/>
      </c:line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1647"/>
        <c:crosses val="autoZero"/>
        <c:auto val="1"/>
        <c:lblOffset val="100"/>
        <c:noMultiLvlLbl val="0"/>
      </c:catAx>
      <c:valAx>
        <c:axId val="26941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9075"/>
          <c:h val="0.94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'Diff.'!$C$2:$C$28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41148232"/>
        <c:axId val="34789769"/>
      </c:lineChart>
      <c:catAx>
        <c:axId val="4114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89769"/>
        <c:crosses val="autoZero"/>
        <c:auto val="1"/>
        <c:lblOffset val="100"/>
        <c:noMultiLvlLbl val="0"/>
      </c:catAx>
      <c:valAx>
        <c:axId val="34789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48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19</xdr:col>
      <xdr:colOff>9525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2428875" y="0"/>
        <a:ext cx="7924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19</xdr:col>
      <xdr:colOff>19050</xdr:colOff>
      <xdr:row>31</xdr:row>
      <xdr:rowOff>0</xdr:rowOff>
    </xdr:to>
    <xdr:graphicFrame>
      <xdr:nvGraphicFramePr>
        <xdr:cNvPr id="2" name="Chart 7"/>
        <xdr:cNvGraphicFramePr/>
      </xdr:nvGraphicFramePr>
      <xdr:xfrm>
        <a:off x="2419350" y="4133850"/>
        <a:ext cx="79438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20.57421875" style="0" customWidth="1"/>
    <col min="3" max="3" width="7.8515625" style="0" customWidth="1"/>
    <col min="4" max="4" width="2.140625" style="0" customWidth="1"/>
    <col min="5" max="5" width="8.00390625" style="0" customWidth="1"/>
    <col min="6" max="6" width="4.140625" style="0" customWidth="1"/>
    <col min="7" max="8" width="4.140625" style="0" bestFit="1" customWidth="1"/>
    <col min="9" max="9" width="2.140625" style="0" customWidth="1"/>
    <col min="10" max="11" width="10.00390625" style="0" customWidth="1"/>
    <col min="12" max="12" width="2.140625" style="0" customWidth="1"/>
    <col min="13" max="14" width="11.140625" style="0" customWidth="1"/>
    <col min="15" max="15" width="2.140625" style="0" customWidth="1"/>
    <col min="16" max="16" width="3.140625" style="0" hidden="1" customWidth="1"/>
    <col min="17" max="17" width="4.140625" style="0" hidden="1" customWidth="1"/>
    <col min="18" max="18" width="3.8515625" style="0" hidden="1" customWidth="1"/>
    <col min="21" max="21" width="5.8515625" style="0" customWidth="1"/>
  </cols>
  <sheetData>
    <row r="1" spans="1:22" s="1" customFormat="1" ht="16.5" customHeight="1">
      <c r="A1" s="102" t="s">
        <v>3</v>
      </c>
      <c r="B1" s="102" t="s">
        <v>1</v>
      </c>
      <c r="C1" s="102" t="s">
        <v>6</v>
      </c>
      <c r="D1" s="25"/>
      <c r="E1" s="23" t="s">
        <v>11</v>
      </c>
      <c r="F1" s="104" t="s">
        <v>11</v>
      </c>
      <c r="G1" s="108"/>
      <c r="H1" s="105"/>
      <c r="I1" s="26"/>
      <c r="J1" s="23" t="s">
        <v>18</v>
      </c>
      <c r="K1" s="23" t="s">
        <v>18</v>
      </c>
      <c r="L1" s="22"/>
      <c r="M1" s="23" t="s">
        <v>20</v>
      </c>
      <c r="N1" s="23" t="s">
        <v>20</v>
      </c>
      <c r="O1" s="22"/>
      <c r="P1" s="23" t="s">
        <v>13</v>
      </c>
      <c r="Q1" s="23" t="s">
        <v>13</v>
      </c>
      <c r="R1" s="22"/>
      <c r="S1" s="104" t="s">
        <v>15</v>
      </c>
      <c r="T1" s="105"/>
      <c r="U1" s="102" t="s">
        <v>27</v>
      </c>
      <c r="V1" s="100" t="s">
        <v>3</v>
      </c>
    </row>
    <row r="2" spans="1:22" s="1" customFormat="1" ht="16.5" customHeight="1">
      <c r="A2" s="103"/>
      <c r="B2" s="103"/>
      <c r="C2" s="103"/>
      <c r="D2" s="21"/>
      <c r="E2" s="24" t="s">
        <v>7</v>
      </c>
      <c r="F2" s="13" t="s">
        <v>23</v>
      </c>
      <c r="G2" s="13" t="s">
        <v>24</v>
      </c>
      <c r="H2" s="13" t="s">
        <v>25</v>
      </c>
      <c r="I2" s="21"/>
      <c r="J2" s="24" t="s">
        <v>21</v>
      </c>
      <c r="K2" s="24" t="s">
        <v>22</v>
      </c>
      <c r="L2" s="21"/>
      <c r="M2" s="24" t="s">
        <v>17</v>
      </c>
      <c r="N2" s="24" t="s">
        <v>19</v>
      </c>
      <c r="O2" s="21"/>
      <c r="P2" s="24" t="s">
        <v>12</v>
      </c>
      <c r="Q2" s="24" t="s">
        <v>14</v>
      </c>
      <c r="R2" s="21"/>
      <c r="S2" s="106" t="s">
        <v>16</v>
      </c>
      <c r="T2" s="107"/>
      <c r="U2" s="103"/>
      <c r="V2" s="101"/>
    </row>
    <row r="3" spans="1:21" ht="24.75" customHeight="1">
      <c r="A3" s="6"/>
      <c r="B3" s="7"/>
      <c r="C3" s="7"/>
      <c r="D3" s="7"/>
      <c r="E3" s="7"/>
      <c r="F3" s="7"/>
      <c r="G3" s="7"/>
      <c r="H3" s="7"/>
      <c r="I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3" ht="24.75" customHeight="1" thickBot="1">
      <c r="A4" s="36">
        <v>1</v>
      </c>
      <c r="B4" s="91" t="s">
        <v>34</v>
      </c>
      <c r="C4" s="36">
        <f>SUM('Classifica x giornata'!O7)</f>
        <v>55</v>
      </c>
      <c r="D4" s="37"/>
      <c r="E4" s="38">
        <f aca="true" t="shared" si="0" ref="E4:E13">SUM(F4:H4)</f>
        <v>27</v>
      </c>
      <c r="F4" s="38">
        <f>COUNTIF('Classifica x giornata'!B5:L7,3)</f>
        <v>15</v>
      </c>
      <c r="G4" s="38">
        <f>COUNTIF('Classifica x giornata'!B5:L7,1)</f>
        <v>10</v>
      </c>
      <c r="H4" s="38">
        <f>COUNTIF('Classifica x giornata'!B5:L7,0)</f>
        <v>2</v>
      </c>
      <c r="I4" s="37"/>
      <c r="J4" s="54">
        <f aca="true" t="shared" si="1" ref="J4:J13">SUM(M4/E4)</f>
        <v>71.75925925925925</v>
      </c>
      <c r="K4" s="54">
        <f aca="true" t="shared" si="2" ref="K4:K13">SUM(N4/E4)</f>
        <v>68.07407407407408</v>
      </c>
      <c r="L4" s="37"/>
      <c r="M4" s="69">
        <f>'Punteggi fatti'!C40</f>
        <v>1937.5</v>
      </c>
      <c r="N4" s="69">
        <f>'Punteggi subiti'!C40</f>
        <v>1838</v>
      </c>
      <c r="O4" s="39"/>
      <c r="P4" s="38">
        <v>47</v>
      </c>
      <c r="Q4" s="38">
        <v>35</v>
      </c>
      <c r="R4" s="37"/>
      <c r="S4" s="38">
        <v>1</v>
      </c>
      <c r="T4" s="38" t="s">
        <v>8</v>
      </c>
      <c r="U4" s="38" t="s">
        <v>23</v>
      </c>
      <c r="V4" s="33">
        <v>1</v>
      </c>
      <c r="W4" s="35"/>
    </row>
    <row r="5" spans="1:22" ht="24.75" customHeight="1">
      <c r="A5" s="28">
        <v>2</v>
      </c>
      <c r="B5" s="92" t="s">
        <v>50</v>
      </c>
      <c r="C5" s="28">
        <f>SUM('Classifica x giornata'!O19)</f>
        <v>48</v>
      </c>
      <c r="D5" s="5"/>
      <c r="E5" s="29">
        <f t="shared" si="0"/>
        <v>27</v>
      </c>
      <c r="F5" s="29">
        <f>COUNTIF('Classifica x giornata'!B17:L19,3)</f>
        <v>15</v>
      </c>
      <c r="G5" s="29">
        <f>COUNTIF('Classifica x giornata'!B17:L19,1)</f>
        <v>3</v>
      </c>
      <c r="H5" s="29">
        <f>COUNTIF('Classifica x giornata'!B17:L19,0)</f>
        <v>9</v>
      </c>
      <c r="I5" s="5"/>
      <c r="J5" s="55">
        <f t="shared" si="1"/>
        <v>70.42592592592592</v>
      </c>
      <c r="K5" s="55">
        <f t="shared" si="2"/>
        <v>68.85185185185185</v>
      </c>
      <c r="L5" s="5"/>
      <c r="M5" s="70">
        <f>'Punteggi fatti'!G40</f>
        <v>1901.5</v>
      </c>
      <c r="N5" s="97">
        <f>'Punteggi subiti'!G40</f>
        <v>1859</v>
      </c>
      <c r="O5" s="5"/>
      <c r="P5" s="29">
        <v>35</v>
      </c>
      <c r="Q5" s="29">
        <v>42</v>
      </c>
      <c r="R5" s="5"/>
      <c r="S5" s="29">
        <v>2</v>
      </c>
      <c r="T5" s="29" t="s">
        <v>8</v>
      </c>
      <c r="U5" s="29" t="s">
        <v>23</v>
      </c>
      <c r="V5" s="33">
        <v>2</v>
      </c>
    </row>
    <row r="6" spans="1:22" ht="24.75" customHeight="1">
      <c r="A6" s="19">
        <v>3</v>
      </c>
      <c r="B6" s="20" t="s">
        <v>26</v>
      </c>
      <c r="C6" s="19">
        <f>SUM('Classifica x giornata'!O31)</f>
        <v>43</v>
      </c>
      <c r="D6" s="5"/>
      <c r="E6" s="29">
        <f t="shared" si="0"/>
        <v>27</v>
      </c>
      <c r="F6" s="8">
        <f>COUNTIF('Classifica x giornata'!B29:L31,3)</f>
        <v>12</v>
      </c>
      <c r="G6" s="8">
        <f>COUNTIF('Classifica x giornata'!B29:L31,1)</f>
        <v>7</v>
      </c>
      <c r="H6" s="8">
        <f>COUNTIF('Classifica x giornata'!B29:L31,0)</f>
        <v>8</v>
      </c>
      <c r="I6" s="5"/>
      <c r="J6" s="43">
        <f t="shared" si="1"/>
        <v>69.62962962962963</v>
      </c>
      <c r="K6" s="43">
        <f t="shared" si="2"/>
        <v>68.75925925925925</v>
      </c>
      <c r="L6" s="5"/>
      <c r="M6" s="61">
        <f>'Punteggi fatti'!K40</f>
        <v>1880</v>
      </c>
      <c r="N6" s="61">
        <f>'Punteggi subiti'!K40</f>
        <v>1856.5</v>
      </c>
      <c r="O6" s="5"/>
      <c r="P6" s="8">
        <v>42</v>
      </c>
      <c r="Q6" s="8">
        <v>31</v>
      </c>
      <c r="R6" s="5"/>
      <c r="S6" s="8">
        <v>3</v>
      </c>
      <c r="T6" s="8" t="s">
        <v>8</v>
      </c>
      <c r="U6" s="8" t="s">
        <v>25</v>
      </c>
      <c r="V6" s="33">
        <v>3</v>
      </c>
    </row>
    <row r="7" spans="1:22" ht="24.75" customHeight="1">
      <c r="A7" s="19">
        <v>4</v>
      </c>
      <c r="B7" s="20" t="s">
        <v>58</v>
      </c>
      <c r="C7" s="19">
        <f>SUM('Classifica x giornata'!O28)-3</f>
        <v>38</v>
      </c>
      <c r="D7" s="5"/>
      <c r="E7" s="29">
        <f t="shared" si="0"/>
        <v>27</v>
      </c>
      <c r="F7" s="8">
        <f>COUNTIF('Classifica x giornata'!B26:L28,3)</f>
        <v>11</v>
      </c>
      <c r="G7" s="8">
        <f>COUNTIF('Classifica x giornata'!B26:L28,1)</f>
        <v>8</v>
      </c>
      <c r="H7" s="8">
        <f>COUNTIF('Classifica x giornata'!B26:L28,0)</f>
        <v>8</v>
      </c>
      <c r="I7" s="5"/>
      <c r="J7" s="43">
        <f t="shared" si="1"/>
        <v>69.07407407407408</v>
      </c>
      <c r="K7" s="43">
        <f t="shared" si="2"/>
        <v>67.72222222222223</v>
      </c>
      <c r="L7" s="5"/>
      <c r="M7" s="61">
        <f>'Punteggi fatti'!J40</f>
        <v>1865</v>
      </c>
      <c r="N7" s="61">
        <f>'Punteggi subiti'!J40</f>
        <v>1828.5</v>
      </c>
      <c r="O7" s="5"/>
      <c r="P7" s="8">
        <v>31</v>
      </c>
      <c r="Q7" s="8">
        <v>31</v>
      </c>
      <c r="R7" s="5"/>
      <c r="S7" s="8">
        <v>4</v>
      </c>
      <c r="T7" s="8" t="s">
        <v>8</v>
      </c>
      <c r="U7" s="8" t="s">
        <v>25</v>
      </c>
      <c r="V7" s="33">
        <v>4</v>
      </c>
    </row>
    <row r="8" spans="1:22" ht="24.75" customHeight="1" thickBot="1">
      <c r="A8" s="65">
        <v>5</v>
      </c>
      <c r="B8" s="93" t="s">
        <v>44</v>
      </c>
      <c r="C8" s="65">
        <f>SUM('Classifica x giornata'!O13)</f>
        <v>37</v>
      </c>
      <c r="D8" s="66"/>
      <c r="E8" s="67">
        <f t="shared" si="0"/>
        <v>27</v>
      </c>
      <c r="F8" s="67">
        <f>COUNTIF('Classifica x giornata'!B11:L13,3)</f>
        <v>11</v>
      </c>
      <c r="G8" s="67">
        <f>COUNTIF('Classifica x giornata'!B11:L13,1)</f>
        <v>4</v>
      </c>
      <c r="H8" s="67">
        <f>COUNTIF('Classifica x giornata'!B11:L13,0)</f>
        <v>12</v>
      </c>
      <c r="I8" s="66"/>
      <c r="J8" s="68">
        <f t="shared" si="1"/>
        <v>67.98148148148148</v>
      </c>
      <c r="K8" s="68">
        <f t="shared" si="2"/>
        <v>69.33333333333333</v>
      </c>
      <c r="L8" s="66"/>
      <c r="M8" s="71">
        <f>'Punteggi fatti'!E40</f>
        <v>1835.5</v>
      </c>
      <c r="N8" s="98">
        <f>'Punteggi subiti'!E40</f>
        <v>1872</v>
      </c>
      <c r="O8" s="66"/>
      <c r="P8" s="67">
        <v>35</v>
      </c>
      <c r="Q8" s="67">
        <v>42</v>
      </c>
      <c r="R8" s="66"/>
      <c r="S8" s="67">
        <v>5</v>
      </c>
      <c r="T8" s="67" t="s">
        <v>8</v>
      </c>
      <c r="U8" s="67" t="s">
        <v>25</v>
      </c>
      <c r="V8" s="33">
        <v>5</v>
      </c>
    </row>
    <row r="9" spans="1:22" ht="24.75" customHeight="1">
      <c r="A9" s="63">
        <v>6</v>
      </c>
      <c r="B9" s="90" t="s">
        <v>35</v>
      </c>
      <c r="C9" s="63">
        <f>SUM('Classifica x giornata'!O10)</f>
        <v>36</v>
      </c>
      <c r="D9" s="5"/>
      <c r="E9" s="51">
        <f t="shared" si="0"/>
        <v>27</v>
      </c>
      <c r="F9" s="51">
        <f>COUNTIF('Classifica x giornata'!B8:L10,3)</f>
        <v>10</v>
      </c>
      <c r="G9" s="51">
        <f>COUNTIF('Classifica x giornata'!B8:L10,1)</f>
        <v>6</v>
      </c>
      <c r="H9" s="51">
        <f>COUNTIF('Classifica x giornata'!B8:L10,0)</f>
        <v>11</v>
      </c>
      <c r="I9" s="5"/>
      <c r="J9" s="64">
        <f t="shared" si="1"/>
        <v>70.83333333333333</v>
      </c>
      <c r="K9" s="64">
        <f t="shared" si="2"/>
        <v>69.12962962962963</v>
      </c>
      <c r="L9" s="5"/>
      <c r="M9" s="72">
        <f>'Punteggi fatti'!D40</f>
        <v>1912.5</v>
      </c>
      <c r="N9" s="72">
        <f>'Punteggi subiti'!D40</f>
        <v>1866.5</v>
      </c>
      <c r="O9" s="5"/>
      <c r="P9" s="51">
        <v>34</v>
      </c>
      <c r="Q9" s="51">
        <v>36</v>
      </c>
      <c r="R9" s="5"/>
      <c r="S9" s="51">
        <v>6</v>
      </c>
      <c r="T9" s="51" t="s">
        <v>8</v>
      </c>
      <c r="U9" s="51" t="s">
        <v>25</v>
      </c>
      <c r="V9" s="33">
        <v>8</v>
      </c>
    </row>
    <row r="10" spans="1:22" ht="24.75" customHeight="1">
      <c r="A10" s="19">
        <v>7</v>
      </c>
      <c r="B10" s="20" t="s">
        <v>51</v>
      </c>
      <c r="C10" s="19">
        <f>SUM('Classifica x giornata'!O16)</f>
        <v>36</v>
      </c>
      <c r="D10" s="4"/>
      <c r="E10" s="8">
        <f t="shared" si="0"/>
        <v>27</v>
      </c>
      <c r="F10" s="8">
        <f>COUNTIF('Classifica x giornata'!B14:L16,3)</f>
        <v>10</v>
      </c>
      <c r="G10" s="8">
        <f>COUNTIF('Classifica x giornata'!B14:L16,1)</f>
        <v>6</v>
      </c>
      <c r="H10" s="8">
        <f>COUNTIF('Classifica x giornata'!B14:L16,0)</f>
        <v>11</v>
      </c>
      <c r="I10" s="4"/>
      <c r="J10" s="43">
        <f t="shared" si="1"/>
        <v>68.61111111111111</v>
      </c>
      <c r="K10" s="43">
        <f t="shared" si="2"/>
        <v>68.74074074074075</v>
      </c>
      <c r="L10" s="4"/>
      <c r="M10" s="61">
        <f>'Punteggi fatti'!F40</f>
        <v>1852.5</v>
      </c>
      <c r="N10" s="61">
        <f>'Punteggi subiti'!F40</f>
        <v>1856</v>
      </c>
      <c r="O10" s="4"/>
      <c r="P10" s="8">
        <v>42</v>
      </c>
      <c r="Q10" s="8">
        <v>36</v>
      </c>
      <c r="R10" s="4"/>
      <c r="S10" s="8">
        <v>7</v>
      </c>
      <c r="T10" s="8" t="s">
        <v>8</v>
      </c>
      <c r="U10" s="8" t="s">
        <v>23</v>
      </c>
      <c r="V10" s="33">
        <v>10</v>
      </c>
    </row>
    <row r="11" spans="1:22" ht="24.75" customHeight="1">
      <c r="A11" s="63">
        <v>8</v>
      </c>
      <c r="B11" s="96" t="s">
        <v>57</v>
      </c>
      <c r="C11" s="63">
        <f>SUM('Classifica x giornata'!O25)-3</f>
        <v>31</v>
      </c>
      <c r="D11" s="5"/>
      <c r="E11" s="51">
        <f t="shared" si="0"/>
        <v>27</v>
      </c>
      <c r="F11" s="51">
        <f>COUNTIF('Classifica x giornata'!B23:L25,3)</f>
        <v>9</v>
      </c>
      <c r="G11" s="51">
        <f>COUNTIF('Classifica x giornata'!B23:L25,1)</f>
        <v>7</v>
      </c>
      <c r="H11" s="51">
        <f>COUNTIF('Classifica x giornata'!B23:L25,0)</f>
        <v>11</v>
      </c>
      <c r="I11" s="5"/>
      <c r="J11" s="64">
        <f t="shared" si="1"/>
        <v>67.44444444444444</v>
      </c>
      <c r="K11" s="64">
        <f t="shared" si="2"/>
        <v>68.46296296296296</v>
      </c>
      <c r="L11" s="5"/>
      <c r="M11" s="72">
        <f>'Punteggi fatti'!I40</f>
        <v>1821</v>
      </c>
      <c r="N11" s="72">
        <f>'Punteggi subiti'!I40</f>
        <v>1848.5</v>
      </c>
      <c r="O11" s="5"/>
      <c r="P11" s="51">
        <v>31</v>
      </c>
      <c r="Q11" s="51">
        <v>31</v>
      </c>
      <c r="R11" s="5"/>
      <c r="S11" s="51">
        <v>8</v>
      </c>
      <c r="T11" s="51" t="s">
        <v>8</v>
      </c>
      <c r="U11" s="51" t="s">
        <v>25</v>
      </c>
      <c r="V11" s="33">
        <v>6</v>
      </c>
    </row>
    <row r="12" spans="1:22" ht="24.75" customHeight="1">
      <c r="A12" s="19">
        <v>9</v>
      </c>
      <c r="B12" s="20" t="s">
        <v>60</v>
      </c>
      <c r="C12" s="19">
        <f>SUM('Classifica x giornata'!O34)-7</f>
        <v>16</v>
      </c>
      <c r="D12" s="4"/>
      <c r="E12" s="8">
        <f t="shared" si="0"/>
        <v>27</v>
      </c>
      <c r="F12" s="8">
        <f>COUNTIF('Classifica x giornata'!B32:L34,3)</f>
        <v>5</v>
      </c>
      <c r="G12" s="8">
        <f>COUNTIF('Classifica x giornata'!B32:L34,1)</f>
        <v>8</v>
      </c>
      <c r="H12" s="8">
        <f>COUNTIF('Classifica x giornata'!B32:L34,0)</f>
        <v>14</v>
      </c>
      <c r="I12" s="4"/>
      <c r="J12" s="43">
        <f t="shared" si="1"/>
        <v>67.77777777777777</v>
      </c>
      <c r="K12" s="43">
        <f t="shared" si="2"/>
        <v>70.94444444444444</v>
      </c>
      <c r="L12" s="4"/>
      <c r="M12" s="61">
        <f>'Punteggi fatti'!L40</f>
        <v>1830</v>
      </c>
      <c r="N12" s="61">
        <f>'Punteggi subiti'!L40</f>
        <v>1915.5</v>
      </c>
      <c r="O12" s="4"/>
      <c r="P12" s="8">
        <v>33</v>
      </c>
      <c r="Q12" s="8">
        <v>43</v>
      </c>
      <c r="R12" s="4"/>
      <c r="S12" s="8">
        <v>9</v>
      </c>
      <c r="T12" s="8" t="s">
        <v>8</v>
      </c>
      <c r="U12" s="8" t="s">
        <v>23</v>
      </c>
      <c r="V12" s="33">
        <v>9</v>
      </c>
    </row>
    <row r="13" spans="1:22" ht="24.75" customHeight="1">
      <c r="A13" s="19">
        <v>10</v>
      </c>
      <c r="B13" s="20" t="s">
        <v>59</v>
      </c>
      <c r="C13" s="19">
        <f>SUM('Classifica x giornata'!O22)-4</f>
        <v>16</v>
      </c>
      <c r="D13" s="4"/>
      <c r="E13" s="8">
        <f t="shared" si="0"/>
        <v>27</v>
      </c>
      <c r="F13" s="8">
        <f>COUNTIF('Classifica x giornata'!B20:L22,3)</f>
        <v>5</v>
      </c>
      <c r="G13" s="8">
        <f>COUNTIF('Classifica x giornata'!B20:L22,1)</f>
        <v>5</v>
      </c>
      <c r="H13" s="8">
        <f>COUNTIF('Classifica x giornata'!B20:L22,0)</f>
        <v>17</v>
      </c>
      <c r="I13" s="4"/>
      <c r="J13" s="43">
        <f t="shared" si="1"/>
        <v>65.98148148148148</v>
      </c>
      <c r="K13" s="43">
        <f t="shared" si="2"/>
        <v>69.24074074074075</v>
      </c>
      <c r="L13" s="4"/>
      <c r="M13" s="61">
        <f>'Punteggi fatti'!H40</f>
        <v>1781.5</v>
      </c>
      <c r="N13" s="61">
        <f>'Punteggi subiti'!H40</f>
        <v>1869.5</v>
      </c>
      <c r="O13" s="4"/>
      <c r="P13" s="8">
        <v>45</v>
      </c>
      <c r="Q13" s="8">
        <v>69</v>
      </c>
      <c r="R13" s="4"/>
      <c r="S13" s="8">
        <v>10</v>
      </c>
      <c r="T13" s="8" t="s">
        <v>8</v>
      </c>
      <c r="U13" s="8" t="s">
        <v>23</v>
      </c>
      <c r="V13" s="33">
        <v>7</v>
      </c>
    </row>
    <row r="14" spans="1:21" ht="14.25">
      <c r="A14" s="6"/>
      <c r="B14" s="7"/>
      <c r="C14" s="7"/>
      <c r="D14" s="7"/>
      <c r="E14" s="7"/>
      <c r="F14" s="7"/>
      <c r="G14" s="7"/>
      <c r="H14" s="7"/>
      <c r="I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4.25">
      <c r="A19" s="6"/>
      <c r="B19" s="7"/>
      <c r="C19" s="7"/>
      <c r="D19" s="7"/>
      <c r="E19" s="7"/>
      <c r="F19" s="7"/>
      <c r="G19" s="7"/>
      <c r="H19" s="7"/>
      <c r="I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4.25">
      <c r="A20" s="6"/>
      <c r="B20" s="7"/>
      <c r="C20" s="7"/>
      <c r="D20" s="7"/>
      <c r="E20" s="7"/>
      <c r="F20" s="7"/>
      <c r="G20" s="7"/>
      <c r="H20" s="7"/>
      <c r="I20" s="7"/>
      <c r="L20" s="7"/>
      <c r="M20" s="7"/>
      <c r="N20" s="7"/>
      <c r="O20" s="7"/>
      <c r="P20" s="7"/>
      <c r="Q20" s="7"/>
      <c r="R20" s="7"/>
      <c r="S20" s="7"/>
      <c r="T20" s="7"/>
    </row>
    <row r="21" spans="1:5" ht="12.75">
      <c r="A21" s="94"/>
      <c r="B21" s="95"/>
      <c r="C21" s="94"/>
      <c r="D21" s="95"/>
      <c r="E21" s="95"/>
    </row>
    <row r="22" spans="1:5" ht="12.75">
      <c r="A22" s="94"/>
      <c r="B22" s="95" t="s">
        <v>38</v>
      </c>
      <c r="C22" s="94">
        <v>1</v>
      </c>
      <c r="D22" s="95"/>
      <c r="E22" s="95"/>
    </row>
    <row r="23" spans="1:5" ht="12.75">
      <c r="A23" s="94"/>
      <c r="B23" s="95" t="s">
        <v>39</v>
      </c>
      <c r="C23" s="94">
        <v>6</v>
      </c>
      <c r="D23" s="95"/>
      <c r="E23" s="95"/>
    </row>
    <row r="24" spans="1:5" ht="12.75">
      <c r="A24" s="94"/>
      <c r="B24" s="95" t="s">
        <v>45</v>
      </c>
      <c r="C24" s="94">
        <v>5</v>
      </c>
      <c r="D24" s="95"/>
      <c r="E24" s="95"/>
    </row>
    <row r="25" spans="1:5" ht="12.75">
      <c r="A25" s="94"/>
      <c r="B25" s="95" t="s">
        <v>40</v>
      </c>
      <c r="C25" s="94">
        <v>7</v>
      </c>
      <c r="D25" s="95"/>
      <c r="E25" s="95"/>
    </row>
    <row r="26" spans="1:5" ht="12.75">
      <c r="A26" s="94"/>
      <c r="B26" s="95" t="s">
        <v>56</v>
      </c>
      <c r="C26" s="94">
        <v>2</v>
      </c>
      <c r="D26" s="95"/>
      <c r="E26" s="95"/>
    </row>
    <row r="27" spans="1:5" ht="12.75">
      <c r="A27" s="94"/>
      <c r="B27" s="95" t="s">
        <v>48</v>
      </c>
      <c r="C27" s="94">
        <v>10</v>
      </c>
      <c r="D27" s="95"/>
      <c r="E27" s="95"/>
    </row>
    <row r="28" spans="1:5" ht="12.75">
      <c r="A28" s="94"/>
      <c r="B28" s="95" t="s">
        <v>41</v>
      </c>
      <c r="C28" s="94">
        <v>8</v>
      </c>
      <c r="D28" s="95"/>
      <c r="E28" s="95"/>
    </row>
    <row r="29" spans="1:5" ht="12.75">
      <c r="A29" s="94"/>
      <c r="B29" s="95" t="s">
        <v>53</v>
      </c>
      <c r="C29" s="94">
        <v>4</v>
      </c>
      <c r="D29" s="95"/>
      <c r="E29" s="95"/>
    </row>
    <row r="30" spans="1:5" ht="12.75">
      <c r="A30" s="94"/>
      <c r="B30" s="95" t="s">
        <v>42</v>
      </c>
      <c r="C30" s="94">
        <v>3</v>
      </c>
      <c r="D30" s="95"/>
      <c r="E30" s="95"/>
    </row>
    <row r="31" spans="1:5" ht="12.75">
      <c r="A31" s="94"/>
      <c r="B31" s="95" t="s">
        <v>52</v>
      </c>
      <c r="C31" s="94">
        <v>9</v>
      </c>
      <c r="D31" s="95"/>
      <c r="E31" s="95"/>
    </row>
    <row r="32" spans="1:5" ht="12.75">
      <c r="A32" s="94"/>
      <c r="B32" s="95"/>
      <c r="C32" s="95"/>
      <c r="D32" s="95"/>
      <c r="E32" s="95"/>
    </row>
    <row r="33" spans="1:5" ht="12.75">
      <c r="A33" s="94"/>
      <c r="B33" s="95"/>
      <c r="C33" s="95"/>
      <c r="D33" s="95"/>
      <c r="E33" s="95"/>
    </row>
  </sheetData>
  <mergeCells count="8">
    <mergeCell ref="V1:V2"/>
    <mergeCell ref="U1:U2"/>
    <mergeCell ref="S1:T1"/>
    <mergeCell ref="A1:A2"/>
    <mergeCell ref="B1:B2"/>
    <mergeCell ref="C1:C2"/>
    <mergeCell ref="S2:T2"/>
    <mergeCell ref="F1:H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3" width="9.140625" style="10" customWidth="1"/>
    <col min="4" max="4" width="1.7109375" style="10" customWidth="1"/>
  </cols>
  <sheetData>
    <row r="1" ht="33" customHeight="1">
      <c r="A1" s="11" t="s">
        <v>4</v>
      </c>
    </row>
    <row r="2" spans="1:5" ht="19.5" customHeight="1">
      <c r="A2" s="13">
        <v>1</v>
      </c>
      <c r="B2" s="10"/>
      <c r="C2" s="14">
        <f>E2-E1</f>
        <v>-17.5</v>
      </c>
      <c r="D2" s="14"/>
      <c r="E2" s="77">
        <v>-17.5</v>
      </c>
    </row>
    <row r="3" spans="1:5" ht="19.5" customHeight="1">
      <c r="A3" s="13">
        <v>2</v>
      </c>
      <c r="B3" s="10"/>
      <c r="C3" s="14">
        <f aca="true" t="shared" si="0" ref="C3:C28">E3+C2</f>
        <v>-3</v>
      </c>
      <c r="D3" s="14"/>
      <c r="E3" s="56">
        <v>14.5</v>
      </c>
    </row>
    <row r="4" spans="1:5" ht="19.5" customHeight="1">
      <c r="A4" s="13">
        <v>3</v>
      </c>
      <c r="B4" s="10"/>
      <c r="C4" s="14">
        <f t="shared" si="0"/>
        <v>-7</v>
      </c>
      <c r="D4" s="14"/>
      <c r="E4" s="56">
        <v>-4</v>
      </c>
    </row>
    <row r="5" spans="1:5" ht="19.5" customHeight="1" thickBot="1">
      <c r="A5" s="13">
        <v>4</v>
      </c>
      <c r="B5" s="10"/>
      <c r="C5" s="14">
        <f t="shared" si="0"/>
        <v>-11.5</v>
      </c>
      <c r="D5" s="14"/>
      <c r="E5" s="56">
        <v>-4.5</v>
      </c>
    </row>
    <row r="6" spans="1:5" ht="19.5" customHeight="1" thickBot="1">
      <c r="A6" s="13">
        <v>5</v>
      </c>
      <c r="B6" s="10"/>
      <c r="C6" s="73">
        <f t="shared" si="0"/>
        <v>-20</v>
      </c>
      <c r="D6" s="14"/>
      <c r="E6" s="56">
        <v>-8.5</v>
      </c>
    </row>
    <row r="7" spans="1:5" ht="19.5" customHeight="1">
      <c r="A7" s="13">
        <v>6</v>
      </c>
      <c r="B7" s="10"/>
      <c r="C7" s="14">
        <f t="shared" si="0"/>
        <v>-18.5</v>
      </c>
      <c r="D7" s="14"/>
      <c r="E7" s="56">
        <v>1.5</v>
      </c>
    </row>
    <row r="8" spans="1:5" ht="19.5" customHeight="1">
      <c r="A8" s="13">
        <v>7</v>
      </c>
      <c r="B8" s="10"/>
      <c r="C8" s="14">
        <f t="shared" si="0"/>
        <v>-13</v>
      </c>
      <c r="D8" s="14"/>
      <c r="E8" s="56">
        <v>5.5</v>
      </c>
    </row>
    <row r="9" spans="1:5" ht="19.5" customHeight="1">
      <c r="A9" s="13">
        <v>8</v>
      </c>
      <c r="B9" s="10"/>
      <c r="C9" s="14">
        <f t="shared" si="0"/>
        <v>-9.5</v>
      </c>
      <c r="D9" s="14"/>
      <c r="E9" s="56">
        <v>3.5</v>
      </c>
    </row>
    <row r="10" spans="1:5" ht="19.5" customHeight="1">
      <c r="A10" s="13">
        <v>9</v>
      </c>
      <c r="B10" s="10"/>
      <c r="C10" s="14">
        <f t="shared" si="0"/>
        <v>-16.5</v>
      </c>
      <c r="D10" s="14"/>
      <c r="E10" s="56">
        <v>-7</v>
      </c>
    </row>
    <row r="11" spans="1:5" ht="19.5" customHeight="1">
      <c r="A11" s="13">
        <v>10</v>
      </c>
      <c r="B11" s="10"/>
      <c r="C11" s="14">
        <f t="shared" si="0"/>
        <v>-6</v>
      </c>
      <c r="D11" s="14"/>
      <c r="E11" s="56">
        <v>10.5</v>
      </c>
    </row>
    <row r="12" spans="1:5" ht="19.5" customHeight="1">
      <c r="A12" s="13">
        <v>11</v>
      </c>
      <c r="B12" s="10"/>
      <c r="C12" s="14">
        <f t="shared" si="0"/>
        <v>5.5</v>
      </c>
      <c r="D12" s="14"/>
      <c r="E12" s="56">
        <v>11.5</v>
      </c>
    </row>
    <row r="13" spans="1:5" ht="19.5" customHeight="1">
      <c r="A13" s="13">
        <v>12</v>
      </c>
      <c r="B13" s="10"/>
      <c r="C13" s="14">
        <f t="shared" si="0"/>
        <v>-2</v>
      </c>
      <c r="D13" s="14"/>
      <c r="E13" s="56">
        <v>-7.5</v>
      </c>
    </row>
    <row r="14" spans="1:5" ht="19.5" customHeight="1">
      <c r="A14" s="13">
        <v>13</v>
      </c>
      <c r="B14" s="10"/>
      <c r="C14" s="14">
        <f t="shared" si="0"/>
        <v>-8</v>
      </c>
      <c r="D14" s="14"/>
      <c r="E14" s="56">
        <v>-6</v>
      </c>
    </row>
    <row r="15" spans="1:5" ht="19.5" customHeight="1">
      <c r="A15" s="13">
        <v>14</v>
      </c>
      <c r="B15" s="10"/>
      <c r="C15" s="14">
        <f t="shared" si="0"/>
        <v>5.5</v>
      </c>
      <c r="D15" s="14"/>
      <c r="E15" s="56">
        <v>13.5</v>
      </c>
    </row>
    <row r="16" spans="1:5" ht="19.5" customHeight="1">
      <c r="A16" s="13">
        <v>15</v>
      </c>
      <c r="B16" s="10"/>
      <c r="C16" s="14">
        <f t="shared" si="0"/>
        <v>2</v>
      </c>
      <c r="D16" s="14"/>
      <c r="E16" s="56">
        <v>-3.5</v>
      </c>
    </row>
    <row r="17" spans="1:5" ht="19.5" customHeight="1">
      <c r="A17" s="13">
        <v>16</v>
      </c>
      <c r="B17" s="10"/>
      <c r="C17" s="14">
        <f t="shared" si="0"/>
        <v>4.5</v>
      </c>
      <c r="D17" s="14"/>
      <c r="E17" s="56">
        <v>2.5</v>
      </c>
    </row>
    <row r="18" spans="1:5" ht="19.5" customHeight="1">
      <c r="A18" s="13">
        <v>17</v>
      </c>
      <c r="B18" s="10"/>
      <c r="C18" s="21">
        <f t="shared" si="0"/>
        <v>20</v>
      </c>
      <c r="D18" s="14"/>
      <c r="E18" s="77">
        <v>15.5</v>
      </c>
    </row>
    <row r="19" spans="1:5" ht="19.5" customHeight="1">
      <c r="A19" s="13">
        <v>18</v>
      </c>
      <c r="B19" s="10"/>
      <c r="C19" s="14">
        <f t="shared" si="0"/>
        <v>3.5</v>
      </c>
      <c r="D19" s="14"/>
      <c r="E19" s="56">
        <v>-16.5</v>
      </c>
    </row>
    <row r="20" spans="1:5" ht="19.5" customHeight="1">
      <c r="A20" s="13">
        <v>19</v>
      </c>
      <c r="B20" s="10"/>
      <c r="C20" s="14">
        <f t="shared" si="0"/>
        <v>8.5</v>
      </c>
      <c r="D20" s="14"/>
      <c r="E20" s="56">
        <v>5</v>
      </c>
    </row>
    <row r="21" spans="1:5" ht="19.5" customHeight="1">
      <c r="A21" s="13">
        <v>20</v>
      </c>
      <c r="B21" s="10"/>
      <c r="C21" s="14">
        <f t="shared" si="0"/>
        <v>12</v>
      </c>
      <c r="D21" s="14"/>
      <c r="E21" s="56">
        <v>3.5</v>
      </c>
    </row>
    <row r="22" spans="1:5" ht="19.5" customHeight="1">
      <c r="A22" s="13">
        <v>21</v>
      </c>
      <c r="B22" s="10"/>
      <c r="C22" s="14">
        <f t="shared" si="0"/>
        <v>16</v>
      </c>
      <c r="D22" s="14"/>
      <c r="E22" s="56">
        <v>4</v>
      </c>
    </row>
    <row r="23" spans="1:5" ht="19.5" customHeight="1" thickBot="1">
      <c r="A23" s="13">
        <v>22</v>
      </c>
      <c r="B23" s="10"/>
      <c r="C23" s="21">
        <f t="shared" si="0"/>
        <v>27.5</v>
      </c>
      <c r="D23" s="14"/>
      <c r="E23" s="56">
        <v>11.5</v>
      </c>
    </row>
    <row r="24" spans="1:5" ht="19.5" customHeight="1" thickBot="1">
      <c r="A24" s="13">
        <v>23</v>
      </c>
      <c r="B24" s="10"/>
      <c r="C24" s="73">
        <f t="shared" si="0"/>
        <v>30</v>
      </c>
      <c r="D24" s="14"/>
      <c r="E24" s="56">
        <v>2.5</v>
      </c>
    </row>
    <row r="25" spans="1:5" ht="19.5" customHeight="1">
      <c r="A25" s="13">
        <v>24</v>
      </c>
      <c r="C25" s="14">
        <f t="shared" si="0"/>
        <v>29</v>
      </c>
      <c r="E25" s="56">
        <v>-1</v>
      </c>
    </row>
    <row r="26" spans="1:5" ht="19.5" customHeight="1">
      <c r="A26" s="13">
        <v>25</v>
      </c>
      <c r="C26" s="14">
        <f t="shared" si="0"/>
        <v>16.5</v>
      </c>
      <c r="E26" s="56">
        <v>-12.5</v>
      </c>
    </row>
    <row r="27" spans="1:5" ht="19.5" customHeight="1">
      <c r="A27" s="13">
        <v>26</v>
      </c>
      <c r="C27" s="14">
        <f t="shared" si="0"/>
        <v>10.5</v>
      </c>
      <c r="E27" s="56">
        <v>-6</v>
      </c>
    </row>
    <row r="28" spans="1:5" ht="19.5" customHeight="1" thickBot="1">
      <c r="A28" s="13">
        <v>27</v>
      </c>
      <c r="C28" s="59">
        <f t="shared" si="0"/>
        <v>21</v>
      </c>
      <c r="D28" s="58"/>
      <c r="E28" s="60">
        <v>10.5</v>
      </c>
    </row>
    <row r="29" ht="19.5" customHeight="1" thickTop="1">
      <c r="A29" s="30"/>
    </row>
    <row r="30" ht="19.5" customHeight="1">
      <c r="A30" s="30"/>
    </row>
    <row r="31" ht="19.5" customHeight="1">
      <c r="A31" s="30"/>
    </row>
    <row r="32" ht="19.5" customHeight="1">
      <c r="A32" s="30"/>
    </row>
    <row r="33" ht="19.5" customHeight="1">
      <c r="A33" s="30"/>
    </row>
    <row r="34" ht="12.75">
      <c r="A34" s="14"/>
    </row>
    <row r="35" ht="12.75">
      <c r="A35" s="14"/>
    </row>
    <row r="36" spans="1:4" s="16" customFormat="1" ht="19.5" customHeight="1">
      <c r="A36" s="11" t="s">
        <v>5</v>
      </c>
      <c r="B36" s="15"/>
      <c r="C36" s="57"/>
      <c r="D36" s="57"/>
    </row>
    <row r="37" ht="12.75">
      <c r="A37" s="14"/>
    </row>
    <row r="38" ht="12.75">
      <c r="A38" s="14"/>
    </row>
    <row r="39" ht="12.75">
      <c r="A39" s="14"/>
    </row>
    <row r="40" spans="1:4" s="16" customFormat="1" ht="19.5" customHeight="1">
      <c r="A40" s="31" t="s">
        <v>28</v>
      </c>
      <c r="B40" s="32"/>
      <c r="C40" s="57"/>
      <c r="D40" s="57"/>
    </row>
  </sheetData>
  <conditionalFormatting sqref="D3:D24 C2:C28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E2:E28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" right="0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31" sqref="B31"/>
    </sheetView>
  </sheetViews>
  <sheetFormatPr defaultColWidth="9.140625" defaultRowHeight="12.75"/>
  <cols>
    <col min="1" max="1" width="10.00390625" style="74" bestFit="1" customWidth="1"/>
    <col min="2" max="3" width="9.140625" style="74" customWidth="1"/>
  </cols>
  <sheetData>
    <row r="1" spans="1:3" ht="12.75">
      <c r="A1" s="74" t="s">
        <v>37</v>
      </c>
      <c r="B1" s="74" t="s">
        <v>40</v>
      </c>
      <c r="C1" s="74" t="s">
        <v>43</v>
      </c>
    </row>
    <row r="2" spans="1:3" ht="12.75">
      <c r="A2" s="74">
        <v>1.5</v>
      </c>
      <c r="B2" s="74">
        <v>3</v>
      </c>
      <c r="C2" s="74">
        <v>1</v>
      </c>
    </row>
    <row r="3" spans="1:3" ht="12.75">
      <c r="A3" s="74">
        <v>3.5</v>
      </c>
      <c r="B3" s="74">
        <v>9</v>
      </c>
      <c r="C3" s="74">
        <v>2</v>
      </c>
    </row>
    <row r="4" spans="1:3" ht="12.75">
      <c r="A4" s="74">
        <v>8.5</v>
      </c>
      <c r="B4" s="74">
        <v>1</v>
      </c>
      <c r="C4" s="74">
        <v>3</v>
      </c>
    </row>
    <row r="5" spans="1:3" ht="12.75">
      <c r="A5" s="74">
        <v>7</v>
      </c>
      <c r="B5" s="74">
        <v>2</v>
      </c>
      <c r="C5" s="74">
        <v>4</v>
      </c>
    </row>
    <row r="6" spans="1:3" ht="12.75">
      <c r="A6" s="74">
        <v>1.5</v>
      </c>
      <c r="B6" s="74">
        <v>2.5</v>
      </c>
      <c r="C6" s="74">
        <v>5</v>
      </c>
    </row>
    <row r="7" spans="1:3" ht="12.75">
      <c r="A7" s="74">
        <v>1.5</v>
      </c>
      <c r="B7" s="74">
        <v>2.5</v>
      </c>
      <c r="C7" s="74">
        <v>6</v>
      </c>
    </row>
    <row r="8" spans="1:3" ht="12.75">
      <c r="A8" s="74">
        <v>1.5</v>
      </c>
      <c r="B8" s="74">
        <v>0.5</v>
      </c>
      <c r="C8" s="74">
        <v>7</v>
      </c>
    </row>
    <row r="9" spans="1:3" ht="12.75">
      <c r="A9" s="74">
        <v>9</v>
      </c>
      <c r="B9" s="74">
        <v>1.5</v>
      </c>
      <c r="C9" s="74">
        <v>8</v>
      </c>
    </row>
    <row r="10" spans="1:3" ht="12.75">
      <c r="A10" s="75">
        <v>0.5</v>
      </c>
      <c r="B10" s="75">
        <v>10</v>
      </c>
      <c r="C10" s="75">
        <v>9</v>
      </c>
    </row>
    <row r="11" spans="1:3" ht="12.75">
      <c r="A11" s="74">
        <v>6</v>
      </c>
      <c r="B11" s="74">
        <v>0</v>
      </c>
      <c r="C11" s="74">
        <v>10</v>
      </c>
    </row>
    <row r="12" spans="1:3" ht="12.75">
      <c r="A12" s="74">
        <v>8.5</v>
      </c>
      <c r="B12" s="74">
        <v>11</v>
      </c>
      <c r="C12" s="74">
        <v>11</v>
      </c>
    </row>
    <row r="13" spans="1:3" ht="12.75">
      <c r="A13" s="74">
        <v>5</v>
      </c>
      <c r="B13" s="74">
        <v>3</v>
      </c>
      <c r="C13" s="74">
        <v>12</v>
      </c>
    </row>
    <row r="14" spans="1:3" ht="12.75">
      <c r="A14" s="74">
        <v>2.5</v>
      </c>
      <c r="B14" s="74">
        <v>3.5</v>
      </c>
      <c r="C14" s="74">
        <v>13</v>
      </c>
    </row>
    <row r="15" spans="1:3" ht="12.75">
      <c r="A15" s="74">
        <v>7.5</v>
      </c>
      <c r="B15" s="74">
        <v>1.5</v>
      </c>
      <c r="C15" s="74">
        <v>14</v>
      </c>
    </row>
    <row r="16" spans="1:3" ht="12.75">
      <c r="A16" s="74">
        <v>3</v>
      </c>
      <c r="B16" s="74">
        <v>5</v>
      </c>
      <c r="C16" s="74">
        <v>15</v>
      </c>
    </row>
    <row r="17" spans="1:3" ht="12.75">
      <c r="A17" s="74">
        <v>10.5</v>
      </c>
      <c r="B17" s="74">
        <v>1</v>
      </c>
      <c r="C17" s="74">
        <v>16</v>
      </c>
    </row>
    <row r="18" spans="1:3" ht="12.75">
      <c r="A18" s="74">
        <v>10</v>
      </c>
      <c r="B18" s="74">
        <v>23.5</v>
      </c>
      <c r="C18" s="74">
        <v>17</v>
      </c>
    </row>
    <row r="19" spans="1:3" ht="12.75">
      <c r="A19" s="75">
        <v>0.5</v>
      </c>
      <c r="B19" s="75">
        <v>6</v>
      </c>
      <c r="C19" s="75">
        <v>18</v>
      </c>
    </row>
    <row r="20" spans="1:3" ht="12.75">
      <c r="A20" s="74">
        <v>2</v>
      </c>
      <c r="B20" s="74">
        <v>2</v>
      </c>
      <c r="C20" s="74">
        <v>19</v>
      </c>
    </row>
    <row r="21" spans="1:3" ht="12.75">
      <c r="A21" s="74">
        <v>4.5</v>
      </c>
      <c r="B21" s="74">
        <v>5</v>
      </c>
      <c r="C21" s="74">
        <v>20</v>
      </c>
    </row>
    <row r="22" spans="1:3" ht="12.75">
      <c r="A22" s="74">
        <v>3.5</v>
      </c>
      <c r="B22" s="74">
        <v>3</v>
      </c>
      <c r="C22" s="74">
        <v>21</v>
      </c>
    </row>
    <row r="23" spans="1:3" ht="12.75">
      <c r="A23" s="74">
        <v>2.5</v>
      </c>
      <c r="B23" s="74">
        <v>5.5</v>
      </c>
      <c r="C23" s="74">
        <v>22</v>
      </c>
    </row>
    <row r="24" spans="1:3" ht="12.75">
      <c r="A24" s="74">
        <v>6</v>
      </c>
      <c r="B24" s="74">
        <v>5</v>
      </c>
      <c r="C24" s="74">
        <v>23</v>
      </c>
    </row>
    <row r="25" spans="1:3" ht="12.75">
      <c r="A25" s="74">
        <v>6</v>
      </c>
      <c r="B25" s="74">
        <v>6.5</v>
      </c>
      <c r="C25" s="74">
        <v>24</v>
      </c>
    </row>
    <row r="26" spans="1:3" ht="12.75">
      <c r="A26" s="74">
        <v>2</v>
      </c>
      <c r="B26" s="74">
        <v>3</v>
      </c>
      <c r="C26" s="74">
        <v>25</v>
      </c>
    </row>
    <row r="27" spans="1:3" ht="12.75">
      <c r="A27" s="74">
        <v>10</v>
      </c>
      <c r="B27" s="74">
        <v>2.5</v>
      </c>
      <c r="C27" s="74">
        <v>26</v>
      </c>
    </row>
    <row r="28" spans="1:3" ht="13.5" thickBot="1">
      <c r="A28" s="76">
        <v>4.5</v>
      </c>
      <c r="B28" s="76">
        <v>1</v>
      </c>
      <c r="C28" s="76">
        <v>27</v>
      </c>
    </row>
    <row r="29" ht="13.5" thickTop="1"/>
    <row r="30" spans="1:2" ht="12.75">
      <c r="A30" s="74">
        <f>SUM(A2:A29)</f>
        <v>129</v>
      </c>
      <c r="B30" s="74">
        <f>SUM(B2:B29)</f>
        <v>120</v>
      </c>
    </row>
    <row r="32" spans="1:2" ht="12.75">
      <c r="A32" s="125">
        <f>A30-B30</f>
        <v>9</v>
      </c>
      <c r="B32" s="125"/>
    </row>
    <row r="34" spans="1:2" ht="12.75">
      <c r="A34" s="74">
        <f>'Punteggi fatti'!L36+A30</f>
        <v>1959</v>
      </c>
      <c r="B34" s="74">
        <f>'Punteggi fatti'!F36+B30</f>
        <v>1972.5</v>
      </c>
    </row>
  </sheetData>
  <mergeCells count="1">
    <mergeCell ref="A32:B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1"/>
  <sheetViews>
    <sheetView workbookViewId="0" topLeftCell="A1">
      <selection activeCell="B10" sqref="B10"/>
    </sheetView>
  </sheetViews>
  <sheetFormatPr defaultColWidth="9.140625" defaultRowHeight="12.75"/>
  <cols>
    <col min="1" max="1" width="10.00390625" style="74" bestFit="1" customWidth="1"/>
    <col min="2" max="3" width="3.140625" style="74" customWidth="1"/>
    <col min="4" max="28" width="3.140625" style="0" customWidth="1"/>
  </cols>
  <sheetData>
    <row r="1" spans="1:28" ht="12.75">
      <c r="A1" s="74" t="s">
        <v>55</v>
      </c>
      <c r="B1" s="74">
        <v>1</v>
      </c>
      <c r="C1" s="74">
        <v>2</v>
      </c>
      <c r="D1" s="74">
        <v>3</v>
      </c>
      <c r="E1" s="74">
        <v>4</v>
      </c>
      <c r="F1" s="74">
        <v>5</v>
      </c>
      <c r="G1" s="74">
        <v>6</v>
      </c>
      <c r="H1" s="74">
        <v>7</v>
      </c>
      <c r="I1" s="74">
        <v>8</v>
      </c>
      <c r="J1" s="74">
        <v>9</v>
      </c>
      <c r="K1" s="74">
        <v>10</v>
      </c>
      <c r="L1" s="74">
        <v>11</v>
      </c>
      <c r="M1" s="74">
        <v>12</v>
      </c>
      <c r="N1" s="74">
        <v>13</v>
      </c>
      <c r="O1" s="74">
        <v>14</v>
      </c>
      <c r="P1" s="74">
        <v>15</v>
      </c>
      <c r="Q1" s="74">
        <v>16</v>
      </c>
      <c r="R1" s="74">
        <v>17</v>
      </c>
      <c r="S1" s="74">
        <v>18</v>
      </c>
      <c r="T1" s="74">
        <v>19</v>
      </c>
      <c r="U1" s="74">
        <v>20</v>
      </c>
      <c r="V1" s="74">
        <v>21</v>
      </c>
      <c r="W1" s="74">
        <v>22</v>
      </c>
      <c r="X1" s="74">
        <v>23</v>
      </c>
      <c r="Y1" s="74">
        <v>24</v>
      </c>
      <c r="Z1" s="74">
        <v>25</v>
      </c>
      <c r="AA1" s="74">
        <v>26</v>
      </c>
      <c r="AB1" s="74">
        <v>27</v>
      </c>
    </row>
    <row r="2" spans="1:28" ht="12.75">
      <c r="A2" s="74" t="s">
        <v>38</v>
      </c>
      <c r="B2" s="74">
        <v>9</v>
      </c>
      <c r="C2" s="74">
        <f>'Classifica generale'!C22</f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12.75">
      <c r="A3" s="74" t="s">
        <v>39</v>
      </c>
      <c r="B3" s="74">
        <v>1</v>
      </c>
      <c r="C3" s="74">
        <f>'Classifica generale'!C23</f>
        <v>6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ht="12.75">
      <c r="A4" s="74" t="s">
        <v>45</v>
      </c>
      <c r="B4" s="74">
        <v>4</v>
      </c>
      <c r="C4" s="74">
        <f>'Classifica generale'!C24</f>
        <v>5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ht="12.75">
      <c r="A5" s="74" t="s">
        <v>40</v>
      </c>
      <c r="B5" s="74">
        <v>8</v>
      </c>
      <c r="C5" s="74">
        <f>'Classifica generale'!C25</f>
        <v>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2.75">
      <c r="A6" s="74" t="s">
        <v>54</v>
      </c>
      <c r="B6" s="74">
        <v>1</v>
      </c>
      <c r="C6" s="74">
        <f>'Classifica generale'!C27</f>
        <v>10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12.75">
      <c r="A7" s="74" t="s">
        <v>48</v>
      </c>
      <c r="B7" s="74">
        <v>7</v>
      </c>
      <c r="C7" s="74">
        <f>'Classifica generale'!C30</f>
        <v>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ht="12.75">
      <c r="A8" s="74" t="s">
        <v>41</v>
      </c>
      <c r="B8" s="74">
        <v>5</v>
      </c>
      <c r="C8" s="74">
        <f>'Classifica generale'!C26</f>
        <v>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2.75">
      <c r="A9" s="74" t="s">
        <v>53</v>
      </c>
      <c r="B9" s="74">
        <v>10</v>
      </c>
      <c r="C9" s="74">
        <f>'Classifica generale'!C28</f>
        <v>8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.75">
      <c r="A10" s="74" t="s">
        <v>42</v>
      </c>
      <c r="B10" s="74">
        <v>6</v>
      </c>
      <c r="C10" s="74">
        <f>'Classifica generale'!C30</f>
        <v>3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.75">
      <c r="A11" s="74" t="s">
        <v>52</v>
      </c>
      <c r="B11" s="74">
        <v>1</v>
      </c>
      <c r="C11" s="74">
        <f>'Classifica generale'!C21</f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20.421875" style="0" customWidth="1"/>
    <col min="11" max="12" width="0" style="0" hidden="1" customWidth="1"/>
    <col min="13" max="13" width="3.57421875" style="0" customWidth="1"/>
  </cols>
  <sheetData>
    <row r="1" spans="1:20" ht="16.5" customHeight="1">
      <c r="A1" s="112" t="s">
        <v>1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/>
      <c r="L1" s="8"/>
      <c r="M1" s="81"/>
      <c r="N1" s="8" t="s">
        <v>2</v>
      </c>
      <c r="O1" s="82"/>
      <c r="P1" s="2"/>
      <c r="Q1" s="2"/>
      <c r="R1" s="2"/>
      <c r="S1" s="2"/>
      <c r="T1" s="2"/>
    </row>
    <row r="2" spans="1:20" ht="16.5" customHeight="1">
      <c r="A2" s="113"/>
      <c r="B2" s="8">
        <v>10</v>
      </c>
      <c r="C2" s="8">
        <v>11</v>
      </c>
      <c r="D2" s="8">
        <v>12</v>
      </c>
      <c r="E2" s="8">
        <v>13</v>
      </c>
      <c r="F2" s="8">
        <v>14</v>
      </c>
      <c r="G2" s="8">
        <v>15</v>
      </c>
      <c r="H2" s="8">
        <v>16</v>
      </c>
      <c r="I2" s="8">
        <v>17</v>
      </c>
      <c r="J2" s="8">
        <v>18</v>
      </c>
      <c r="K2" s="8"/>
      <c r="L2" s="8"/>
      <c r="M2" s="81"/>
      <c r="N2" s="8"/>
      <c r="O2" s="82"/>
      <c r="P2" s="2"/>
      <c r="Q2" s="2"/>
      <c r="R2" s="2"/>
      <c r="S2" s="2"/>
      <c r="T2" s="2"/>
    </row>
    <row r="3" spans="1:20" ht="16.5" customHeight="1">
      <c r="A3" s="113"/>
      <c r="B3" s="8">
        <v>19</v>
      </c>
      <c r="C3" s="8">
        <v>20</v>
      </c>
      <c r="D3" s="8">
        <v>21</v>
      </c>
      <c r="E3" s="8">
        <v>22</v>
      </c>
      <c r="F3" s="8">
        <v>23</v>
      </c>
      <c r="G3" s="8">
        <v>24</v>
      </c>
      <c r="H3" s="8">
        <v>25</v>
      </c>
      <c r="I3" s="8">
        <v>26</v>
      </c>
      <c r="J3" s="8">
        <v>27</v>
      </c>
      <c r="K3" s="8"/>
      <c r="L3" s="8"/>
      <c r="M3" s="81"/>
      <c r="N3" s="8"/>
      <c r="O3" s="82"/>
      <c r="P3" s="2"/>
      <c r="Q3" s="2"/>
      <c r="R3" s="2"/>
      <c r="S3" s="2"/>
      <c r="T3" s="2"/>
    </row>
    <row r="4" spans="1:20" ht="16.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84"/>
      <c r="O4" s="82"/>
      <c r="P4" s="2"/>
      <c r="Q4" s="2"/>
      <c r="R4" s="2"/>
      <c r="S4" s="2"/>
      <c r="T4" s="2"/>
    </row>
    <row r="5" spans="1:20" ht="16.5" customHeight="1">
      <c r="A5" s="109" t="s">
        <v>34</v>
      </c>
      <c r="B5" s="86">
        <v>1</v>
      </c>
      <c r="C5" s="86">
        <v>1</v>
      </c>
      <c r="D5" s="86">
        <v>3</v>
      </c>
      <c r="E5" s="86">
        <v>1</v>
      </c>
      <c r="F5" s="86">
        <v>1</v>
      </c>
      <c r="G5" s="86">
        <v>3</v>
      </c>
      <c r="H5" s="86">
        <v>1</v>
      </c>
      <c r="I5" s="86">
        <v>3</v>
      </c>
      <c r="J5" s="86">
        <v>1</v>
      </c>
      <c r="K5" s="86"/>
      <c r="L5" s="86"/>
      <c r="M5" s="51"/>
      <c r="N5" s="86">
        <f>SUM(B5:L5)</f>
        <v>15</v>
      </c>
      <c r="O5" s="87"/>
      <c r="P5" s="2"/>
      <c r="Q5" s="2"/>
      <c r="R5" s="2"/>
      <c r="S5" s="2"/>
      <c r="T5" s="2"/>
    </row>
    <row r="6" spans="1:20" ht="16.5" customHeight="1">
      <c r="A6" s="110"/>
      <c r="B6" s="51">
        <v>1</v>
      </c>
      <c r="C6" s="51">
        <v>1</v>
      </c>
      <c r="D6" s="51">
        <v>0</v>
      </c>
      <c r="E6" s="51">
        <v>3</v>
      </c>
      <c r="F6" s="51">
        <v>1</v>
      </c>
      <c r="G6" s="51">
        <v>3</v>
      </c>
      <c r="H6" s="51">
        <v>3</v>
      </c>
      <c r="I6" s="29">
        <v>3</v>
      </c>
      <c r="J6" s="51">
        <v>3</v>
      </c>
      <c r="K6" s="51"/>
      <c r="L6" s="51"/>
      <c r="M6" s="51"/>
      <c r="N6" s="51">
        <f>SUM(B6:L6)</f>
        <v>18</v>
      </c>
      <c r="O6" s="82"/>
      <c r="P6" s="2"/>
      <c r="Q6" s="2"/>
      <c r="R6" s="2"/>
      <c r="S6" s="2"/>
      <c r="T6" s="2"/>
    </row>
    <row r="7" spans="1:20" ht="16.5" customHeight="1">
      <c r="A7" s="111"/>
      <c r="B7" s="88">
        <v>3</v>
      </c>
      <c r="C7" s="88">
        <v>0</v>
      </c>
      <c r="D7" s="88">
        <v>3</v>
      </c>
      <c r="E7" s="88">
        <v>3</v>
      </c>
      <c r="F7" s="88">
        <v>3</v>
      </c>
      <c r="G7" s="88">
        <v>1</v>
      </c>
      <c r="H7" s="88">
        <v>3</v>
      </c>
      <c r="I7" s="88">
        <v>3</v>
      </c>
      <c r="J7" s="88">
        <v>3</v>
      </c>
      <c r="K7" s="88"/>
      <c r="L7" s="88"/>
      <c r="M7" s="51"/>
      <c r="N7" s="88">
        <f>SUM(B7:L7)</f>
        <v>22</v>
      </c>
      <c r="O7" s="89">
        <f>SUM(N5:N7)</f>
        <v>55</v>
      </c>
      <c r="P7" s="2"/>
      <c r="Q7" s="2"/>
      <c r="R7" s="2"/>
      <c r="S7" s="2"/>
      <c r="T7" s="2"/>
    </row>
    <row r="8" spans="1:20" ht="16.5" customHeight="1">
      <c r="A8" s="109" t="s">
        <v>35</v>
      </c>
      <c r="B8" s="86">
        <v>1</v>
      </c>
      <c r="C8" s="86">
        <v>0</v>
      </c>
      <c r="D8" s="86">
        <v>3</v>
      </c>
      <c r="E8" s="86">
        <v>1</v>
      </c>
      <c r="F8" s="86">
        <v>0</v>
      </c>
      <c r="G8" s="86">
        <v>3</v>
      </c>
      <c r="H8" s="86">
        <v>0</v>
      </c>
      <c r="I8" s="86">
        <v>3</v>
      </c>
      <c r="J8" s="86">
        <v>1</v>
      </c>
      <c r="K8" s="86"/>
      <c r="L8" s="86"/>
      <c r="M8" s="51"/>
      <c r="N8" s="86">
        <f aca="true" t="shared" si="0" ref="N8:N13">SUM(B8:L8)</f>
        <v>12</v>
      </c>
      <c r="O8" s="87"/>
      <c r="P8" s="2"/>
      <c r="Q8" s="2"/>
      <c r="R8" s="2"/>
      <c r="S8" s="2"/>
      <c r="T8" s="2"/>
    </row>
    <row r="9" spans="1:20" ht="16.5" customHeight="1">
      <c r="A9" s="110"/>
      <c r="B9" s="51">
        <v>1</v>
      </c>
      <c r="C9" s="29">
        <v>3</v>
      </c>
      <c r="D9" s="51">
        <v>0</v>
      </c>
      <c r="E9" s="51">
        <v>1</v>
      </c>
      <c r="F9" s="51">
        <v>0</v>
      </c>
      <c r="G9" s="51">
        <v>3</v>
      </c>
      <c r="H9" s="51">
        <v>0</v>
      </c>
      <c r="I9" s="51">
        <v>3</v>
      </c>
      <c r="J9" s="51">
        <v>3</v>
      </c>
      <c r="K9" s="51"/>
      <c r="L9" s="51"/>
      <c r="M9" s="51"/>
      <c r="N9" s="51">
        <f t="shared" si="0"/>
        <v>14</v>
      </c>
      <c r="O9" s="82"/>
      <c r="P9" s="2"/>
      <c r="Q9" s="2"/>
      <c r="R9" s="2"/>
      <c r="S9" s="2"/>
      <c r="T9" s="2"/>
    </row>
    <row r="10" spans="1:20" ht="16.5" customHeight="1">
      <c r="A10" s="111"/>
      <c r="B10" s="88">
        <v>0</v>
      </c>
      <c r="C10" s="88">
        <v>3</v>
      </c>
      <c r="D10" s="88">
        <v>0</v>
      </c>
      <c r="E10" s="88">
        <v>0</v>
      </c>
      <c r="F10" s="88">
        <v>3</v>
      </c>
      <c r="G10" s="88">
        <v>1</v>
      </c>
      <c r="H10" s="88">
        <v>3</v>
      </c>
      <c r="I10" s="88">
        <v>0</v>
      </c>
      <c r="J10" s="88">
        <v>0</v>
      </c>
      <c r="K10" s="88"/>
      <c r="L10" s="88"/>
      <c r="M10" s="51"/>
      <c r="N10" s="88">
        <f t="shared" si="0"/>
        <v>10</v>
      </c>
      <c r="O10" s="89">
        <f>SUM(N8:N10)</f>
        <v>36</v>
      </c>
      <c r="P10" s="2"/>
      <c r="Q10" s="2"/>
      <c r="R10" s="2"/>
      <c r="S10" s="2"/>
      <c r="T10" s="2"/>
    </row>
    <row r="11" spans="1:20" ht="16.5" customHeight="1">
      <c r="A11" s="109" t="s">
        <v>44</v>
      </c>
      <c r="B11" s="86">
        <v>3</v>
      </c>
      <c r="C11" s="86">
        <v>1</v>
      </c>
      <c r="D11" s="86">
        <v>0</v>
      </c>
      <c r="E11" s="86">
        <v>0</v>
      </c>
      <c r="F11" s="86">
        <v>3</v>
      </c>
      <c r="G11" s="86">
        <v>0</v>
      </c>
      <c r="H11" s="86">
        <v>0</v>
      </c>
      <c r="I11" s="86">
        <v>0</v>
      </c>
      <c r="J11" s="86">
        <v>3</v>
      </c>
      <c r="K11" s="86"/>
      <c r="L11" s="86"/>
      <c r="M11" s="51"/>
      <c r="N11" s="86">
        <f t="shared" si="0"/>
        <v>10</v>
      </c>
      <c r="O11" s="87"/>
      <c r="P11" s="2"/>
      <c r="Q11" s="2"/>
      <c r="R11" s="2"/>
      <c r="S11" s="2"/>
      <c r="T11" s="2"/>
    </row>
    <row r="12" spans="1:20" ht="16.5" customHeight="1">
      <c r="A12" s="110"/>
      <c r="B12" s="51">
        <v>3</v>
      </c>
      <c r="C12" s="51">
        <v>1</v>
      </c>
      <c r="D12" s="51">
        <v>3</v>
      </c>
      <c r="E12" s="51">
        <v>3</v>
      </c>
      <c r="F12" s="29">
        <v>3</v>
      </c>
      <c r="G12" s="51">
        <v>0</v>
      </c>
      <c r="H12" s="51">
        <v>0</v>
      </c>
      <c r="I12" s="51">
        <v>0</v>
      </c>
      <c r="J12" s="51">
        <v>1</v>
      </c>
      <c r="K12" s="51"/>
      <c r="L12" s="51"/>
      <c r="M12" s="51"/>
      <c r="N12" s="51">
        <f t="shared" si="0"/>
        <v>14</v>
      </c>
      <c r="O12" s="82"/>
      <c r="P12" s="2"/>
      <c r="Q12" s="2"/>
      <c r="R12" s="2"/>
      <c r="S12" s="2"/>
      <c r="T12" s="2"/>
    </row>
    <row r="13" spans="1:20" ht="16.5" customHeight="1">
      <c r="A13" s="111"/>
      <c r="B13" s="88">
        <v>0</v>
      </c>
      <c r="C13" s="88">
        <v>3</v>
      </c>
      <c r="D13" s="88">
        <v>0</v>
      </c>
      <c r="E13" s="88">
        <v>3</v>
      </c>
      <c r="F13" s="88">
        <v>1</v>
      </c>
      <c r="G13" s="88">
        <v>3</v>
      </c>
      <c r="H13" s="88">
        <v>0</v>
      </c>
      <c r="I13" s="88">
        <v>3</v>
      </c>
      <c r="J13" s="88">
        <v>0</v>
      </c>
      <c r="K13" s="88"/>
      <c r="L13" s="88"/>
      <c r="M13" s="51"/>
      <c r="N13" s="88">
        <f t="shared" si="0"/>
        <v>13</v>
      </c>
      <c r="O13" s="89">
        <f>SUM(N11:N13)</f>
        <v>37</v>
      </c>
      <c r="P13" s="2"/>
      <c r="Q13" s="2"/>
      <c r="R13" s="2"/>
      <c r="S13" s="2"/>
      <c r="T13" s="2"/>
    </row>
    <row r="14" spans="1:20" ht="16.5" customHeight="1">
      <c r="A14" s="109" t="s">
        <v>51</v>
      </c>
      <c r="B14" s="86">
        <v>3</v>
      </c>
      <c r="C14" s="86">
        <v>0</v>
      </c>
      <c r="D14" s="86">
        <v>3</v>
      </c>
      <c r="E14" s="86">
        <v>3</v>
      </c>
      <c r="F14" s="86">
        <v>3</v>
      </c>
      <c r="G14" s="86">
        <v>1</v>
      </c>
      <c r="H14" s="86">
        <v>0</v>
      </c>
      <c r="I14" s="86">
        <v>0</v>
      </c>
      <c r="J14" s="86">
        <v>1</v>
      </c>
      <c r="K14" s="86"/>
      <c r="L14" s="86"/>
      <c r="M14" s="51"/>
      <c r="N14" s="86">
        <f aca="true" t="shared" si="1" ref="N14:N31">SUM(B14:L14)</f>
        <v>14</v>
      </c>
      <c r="O14" s="87"/>
      <c r="P14" s="2"/>
      <c r="Q14" s="2"/>
      <c r="R14" s="2"/>
      <c r="S14" s="2"/>
      <c r="T14" s="2"/>
    </row>
    <row r="15" spans="1:20" ht="16.5" customHeight="1">
      <c r="A15" s="110"/>
      <c r="B15" s="51">
        <v>1</v>
      </c>
      <c r="C15" s="51">
        <v>0</v>
      </c>
      <c r="D15" s="51">
        <v>0</v>
      </c>
      <c r="E15" s="51">
        <v>3</v>
      </c>
      <c r="F15" s="51">
        <v>3</v>
      </c>
      <c r="G15" s="51">
        <v>1</v>
      </c>
      <c r="H15" s="51">
        <v>1</v>
      </c>
      <c r="I15" s="51">
        <v>0</v>
      </c>
      <c r="J15" s="51">
        <v>0</v>
      </c>
      <c r="K15" s="51"/>
      <c r="L15" s="29"/>
      <c r="M15" s="51"/>
      <c r="N15" s="51">
        <f t="shared" si="1"/>
        <v>9</v>
      </c>
      <c r="O15" s="82"/>
      <c r="P15" s="2"/>
      <c r="Q15" s="2"/>
      <c r="R15" s="2"/>
      <c r="S15" s="2"/>
      <c r="T15" s="2"/>
    </row>
    <row r="16" spans="1:20" ht="16.5" customHeight="1">
      <c r="A16" s="111"/>
      <c r="B16" s="88">
        <v>3</v>
      </c>
      <c r="C16" s="88">
        <v>1</v>
      </c>
      <c r="D16" s="88">
        <v>3</v>
      </c>
      <c r="E16" s="88">
        <v>0</v>
      </c>
      <c r="F16" s="88">
        <v>3</v>
      </c>
      <c r="G16" s="88">
        <v>0</v>
      </c>
      <c r="H16" s="88">
        <v>0</v>
      </c>
      <c r="I16" s="88">
        <v>0</v>
      </c>
      <c r="J16" s="88">
        <v>3</v>
      </c>
      <c r="K16" s="88"/>
      <c r="L16" s="88"/>
      <c r="M16" s="51"/>
      <c r="N16" s="88">
        <f t="shared" si="1"/>
        <v>13</v>
      </c>
      <c r="O16" s="89">
        <f>SUM(N14:N16)</f>
        <v>36</v>
      </c>
      <c r="P16" s="2"/>
      <c r="Q16" s="2"/>
      <c r="R16" s="2"/>
      <c r="S16" s="2"/>
      <c r="T16" s="2"/>
    </row>
    <row r="17" spans="1:20" ht="16.5" customHeight="1">
      <c r="A17" s="109" t="s">
        <v>50</v>
      </c>
      <c r="B17" s="86">
        <v>3</v>
      </c>
      <c r="C17" s="86">
        <v>3</v>
      </c>
      <c r="D17" s="86">
        <v>0</v>
      </c>
      <c r="E17" s="86">
        <v>1</v>
      </c>
      <c r="F17" s="86">
        <v>0</v>
      </c>
      <c r="G17" s="86">
        <v>3</v>
      </c>
      <c r="H17" s="86">
        <v>3</v>
      </c>
      <c r="I17" s="86">
        <v>0</v>
      </c>
      <c r="J17" s="86">
        <v>3</v>
      </c>
      <c r="K17" s="86"/>
      <c r="L17" s="86"/>
      <c r="M17" s="51"/>
      <c r="N17" s="86">
        <f aca="true" t="shared" si="2" ref="N17:N25">SUM(B17:L17)</f>
        <v>16</v>
      </c>
      <c r="O17" s="87"/>
      <c r="P17" s="2"/>
      <c r="Q17" s="2"/>
      <c r="R17" s="2"/>
      <c r="S17" s="2"/>
      <c r="T17" s="2"/>
    </row>
    <row r="18" spans="1:20" ht="16.5" customHeight="1">
      <c r="A18" s="110"/>
      <c r="B18" s="51">
        <v>1</v>
      </c>
      <c r="C18" s="51">
        <v>3</v>
      </c>
      <c r="D18" s="29">
        <v>3</v>
      </c>
      <c r="E18" s="51">
        <v>0</v>
      </c>
      <c r="F18" s="51">
        <v>0</v>
      </c>
      <c r="G18" s="51">
        <v>3</v>
      </c>
      <c r="H18" s="51">
        <v>3</v>
      </c>
      <c r="I18" s="51">
        <v>3</v>
      </c>
      <c r="J18" s="51">
        <v>3</v>
      </c>
      <c r="K18" s="51"/>
      <c r="L18" s="51"/>
      <c r="M18" s="51"/>
      <c r="N18" s="51">
        <f t="shared" si="2"/>
        <v>19</v>
      </c>
      <c r="O18" s="82"/>
      <c r="P18" s="2"/>
      <c r="Q18" s="2"/>
      <c r="R18" s="2"/>
      <c r="S18" s="2"/>
      <c r="T18" s="2"/>
    </row>
    <row r="19" spans="1:20" ht="16.5" customHeight="1">
      <c r="A19" s="111"/>
      <c r="B19" s="88">
        <v>1</v>
      </c>
      <c r="C19" s="88">
        <v>3</v>
      </c>
      <c r="D19" s="88">
        <v>3</v>
      </c>
      <c r="E19" s="88">
        <v>0</v>
      </c>
      <c r="F19" s="88">
        <v>0</v>
      </c>
      <c r="G19" s="88">
        <v>0</v>
      </c>
      <c r="H19" s="88">
        <v>3</v>
      </c>
      <c r="I19" s="88">
        <v>0</v>
      </c>
      <c r="J19" s="88">
        <v>3</v>
      </c>
      <c r="K19" s="88"/>
      <c r="L19" s="88"/>
      <c r="M19" s="51"/>
      <c r="N19" s="88">
        <f t="shared" si="2"/>
        <v>13</v>
      </c>
      <c r="O19" s="89">
        <f>SUM(N17:N19)</f>
        <v>48</v>
      </c>
      <c r="P19" s="2"/>
      <c r="Q19" s="2"/>
      <c r="R19" s="2"/>
      <c r="S19" s="2"/>
      <c r="T19" s="2"/>
    </row>
    <row r="20" spans="1:20" ht="16.5" customHeight="1">
      <c r="A20" s="109" t="s">
        <v>46</v>
      </c>
      <c r="B20" s="86">
        <v>3</v>
      </c>
      <c r="C20" s="86">
        <v>3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1</v>
      </c>
      <c r="K20" s="86"/>
      <c r="L20" s="86"/>
      <c r="M20" s="51"/>
      <c r="N20" s="86">
        <f>SUM(B20:L20)</f>
        <v>7</v>
      </c>
      <c r="O20" s="87"/>
      <c r="P20" s="2"/>
      <c r="Q20" s="2"/>
      <c r="R20" s="2"/>
      <c r="S20" s="2"/>
      <c r="T20" s="2"/>
    </row>
    <row r="21" spans="1:20" ht="16.5" customHeight="1">
      <c r="A21" s="110"/>
      <c r="B21" s="51">
        <v>0</v>
      </c>
      <c r="C21" s="51">
        <v>0</v>
      </c>
      <c r="D21" s="51">
        <v>3</v>
      </c>
      <c r="E21" s="51">
        <v>0</v>
      </c>
      <c r="F21" s="51">
        <v>0</v>
      </c>
      <c r="G21" s="51">
        <v>0</v>
      </c>
      <c r="H21" s="51">
        <v>0</v>
      </c>
      <c r="I21" s="51">
        <v>1</v>
      </c>
      <c r="J21" s="51">
        <v>0</v>
      </c>
      <c r="K21" s="29"/>
      <c r="L21" s="51"/>
      <c r="M21" s="51"/>
      <c r="N21" s="51">
        <f>SUM(B21:L21)</f>
        <v>4</v>
      </c>
      <c r="O21" s="82"/>
      <c r="P21" s="2"/>
      <c r="Q21" s="2"/>
      <c r="R21" s="2"/>
      <c r="S21" s="2"/>
      <c r="T21" s="2"/>
    </row>
    <row r="22" spans="1:20" ht="16.5" customHeight="1">
      <c r="A22" s="111"/>
      <c r="B22" s="88">
        <v>1</v>
      </c>
      <c r="C22" s="88">
        <v>0</v>
      </c>
      <c r="D22" s="88">
        <v>0</v>
      </c>
      <c r="E22" s="88">
        <v>3</v>
      </c>
      <c r="F22" s="88">
        <v>1</v>
      </c>
      <c r="G22" s="88">
        <v>0</v>
      </c>
      <c r="H22" s="88">
        <v>0</v>
      </c>
      <c r="I22" s="88">
        <v>1</v>
      </c>
      <c r="J22" s="88">
        <v>3</v>
      </c>
      <c r="K22" s="88"/>
      <c r="L22" s="88"/>
      <c r="M22" s="51"/>
      <c r="N22" s="88">
        <f>SUM(B22:L22)</f>
        <v>9</v>
      </c>
      <c r="O22" s="89">
        <f>SUM(N20:N22)</f>
        <v>20</v>
      </c>
      <c r="P22" s="2"/>
      <c r="Q22" s="2"/>
      <c r="R22" s="2"/>
      <c r="S22" s="2"/>
      <c r="T22" s="2"/>
    </row>
    <row r="23" spans="1:20" ht="16.5" customHeight="1">
      <c r="A23" s="109" t="s">
        <v>47</v>
      </c>
      <c r="B23" s="86">
        <v>0</v>
      </c>
      <c r="C23" s="86">
        <v>0</v>
      </c>
      <c r="D23" s="86">
        <v>1</v>
      </c>
      <c r="E23" s="86">
        <v>0</v>
      </c>
      <c r="F23" s="86">
        <v>3</v>
      </c>
      <c r="G23" s="86">
        <v>0</v>
      </c>
      <c r="H23" s="86">
        <v>3</v>
      </c>
      <c r="I23" s="86">
        <v>3</v>
      </c>
      <c r="J23" s="86">
        <v>1</v>
      </c>
      <c r="K23" s="86"/>
      <c r="L23" s="86"/>
      <c r="M23" s="51"/>
      <c r="N23" s="86">
        <f t="shared" si="2"/>
        <v>11</v>
      </c>
      <c r="O23" s="87"/>
      <c r="P23" s="2"/>
      <c r="Q23" s="2"/>
      <c r="R23" s="2"/>
      <c r="S23" s="2"/>
      <c r="T23" s="2"/>
    </row>
    <row r="24" spans="1:20" ht="16.5" customHeight="1">
      <c r="A24" s="110"/>
      <c r="B24" s="51">
        <v>0</v>
      </c>
      <c r="C24" s="51">
        <v>0</v>
      </c>
      <c r="D24" s="51">
        <v>3</v>
      </c>
      <c r="E24" s="51">
        <v>0</v>
      </c>
      <c r="F24" s="51">
        <v>3</v>
      </c>
      <c r="G24" s="29">
        <v>0</v>
      </c>
      <c r="H24" s="51">
        <v>1</v>
      </c>
      <c r="I24" s="51">
        <v>0</v>
      </c>
      <c r="J24" s="51">
        <v>3</v>
      </c>
      <c r="K24" s="51"/>
      <c r="L24" s="51"/>
      <c r="M24" s="51"/>
      <c r="N24" s="51">
        <f t="shared" si="2"/>
        <v>10</v>
      </c>
      <c r="O24" s="82"/>
      <c r="P24" s="2"/>
      <c r="Q24" s="2"/>
      <c r="R24" s="2"/>
      <c r="S24" s="2"/>
      <c r="T24" s="2"/>
    </row>
    <row r="25" spans="1:20" ht="16.5" customHeight="1">
      <c r="A25" s="111"/>
      <c r="B25" s="88">
        <v>3</v>
      </c>
      <c r="C25" s="88">
        <v>1</v>
      </c>
      <c r="D25" s="88">
        <v>1</v>
      </c>
      <c r="E25" s="88">
        <v>1</v>
      </c>
      <c r="F25" s="88">
        <v>0</v>
      </c>
      <c r="G25" s="88">
        <v>1</v>
      </c>
      <c r="H25" s="88">
        <v>3</v>
      </c>
      <c r="I25" s="88">
        <v>3</v>
      </c>
      <c r="J25" s="88">
        <v>0</v>
      </c>
      <c r="K25" s="88"/>
      <c r="L25" s="88"/>
      <c r="M25" s="51"/>
      <c r="N25" s="88">
        <f t="shared" si="2"/>
        <v>13</v>
      </c>
      <c r="O25" s="89">
        <f>SUM(N23:N25)</f>
        <v>34</v>
      </c>
      <c r="P25" s="2"/>
      <c r="Q25" s="2"/>
      <c r="R25" s="2"/>
      <c r="S25" s="2"/>
      <c r="T25" s="2"/>
    </row>
    <row r="26" spans="1:20" ht="16.5" customHeight="1">
      <c r="A26" s="114" t="s">
        <v>0</v>
      </c>
      <c r="B26" s="29">
        <v>0</v>
      </c>
      <c r="C26" s="29">
        <v>3</v>
      </c>
      <c r="D26" s="86">
        <v>3</v>
      </c>
      <c r="E26" s="86">
        <v>1</v>
      </c>
      <c r="F26" s="29">
        <v>1</v>
      </c>
      <c r="G26" s="29">
        <v>1</v>
      </c>
      <c r="H26" s="29">
        <v>3</v>
      </c>
      <c r="I26" s="29">
        <v>0</v>
      </c>
      <c r="J26" s="29">
        <v>0</v>
      </c>
      <c r="K26" s="29"/>
      <c r="L26" s="29"/>
      <c r="M26" s="51"/>
      <c r="N26" s="86">
        <f t="shared" si="1"/>
        <v>12</v>
      </c>
      <c r="O26" s="87"/>
      <c r="P26" s="2"/>
      <c r="Q26" s="2"/>
      <c r="R26" s="2"/>
      <c r="S26" s="2"/>
      <c r="T26" s="2"/>
    </row>
    <row r="27" spans="1:20" ht="16.5" customHeight="1">
      <c r="A27" s="110"/>
      <c r="B27" s="51">
        <v>3</v>
      </c>
      <c r="C27" s="51">
        <v>3</v>
      </c>
      <c r="D27" s="51">
        <v>3</v>
      </c>
      <c r="E27" s="51">
        <v>1</v>
      </c>
      <c r="F27" s="51">
        <v>1</v>
      </c>
      <c r="G27" s="51">
        <v>1</v>
      </c>
      <c r="H27" s="51">
        <v>3</v>
      </c>
      <c r="I27" s="51">
        <v>0</v>
      </c>
      <c r="J27" s="29">
        <v>0</v>
      </c>
      <c r="K27" s="51"/>
      <c r="L27" s="51"/>
      <c r="M27" s="51"/>
      <c r="N27" s="51">
        <f t="shared" si="1"/>
        <v>15</v>
      </c>
      <c r="O27" s="82"/>
      <c r="P27" s="2"/>
      <c r="Q27" s="2"/>
      <c r="R27" s="2"/>
      <c r="S27" s="2"/>
      <c r="T27" s="2"/>
    </row>
    <row r="28" spans="1:20" ht="16.5" customHeight="1">
      <c r="A28" s="111"/>
      <c r="B28" s="88">
        <v>1</v>
      </c>
      <c r="C28" s="88">
        <v>1</v>
      </c>
      <c r="D28" s="88">
        <v>0</v>
      </c>
      <c r="E28" s="88">
        <v>3</v>
      </c>
      <c r="F28" s="88">
        <v>0</v>
      </c>
      <c r="G28" s="88">
        <v>3</v>
      </c>
      <c r="H28" s="88">
        <v>3</v>
      </c>
      <c r="I28" s="88">
        <v>3</v>
      </c>
      <c r="J28" s="88">
        <v>0</v>
      </c>
      <c r="K28" s="88"/>
      <c r="L28" s="88"/>
      <c r="M28" s="51"/>
      <c r="N28" s="88">
        <f t="shared" si="1"/>
        <v>14</v>
      </c>
      <c r="O28" s="89">
        <f>SUM(N26:N28)</f>
        <v>41</v>
      </c>
      <c r="P28" s="2"/>
      <c r="Q28" s="2"/>
      <c r="R28" s="2"/>
      <c r="S28" s="2"/>
      <c r="T28" s="2"/>
    </row>
    <row r="29" spans="1:20" ht="16.5" customHeight="1">
      <c r="A29" s="114" t="s">
        <v>26</v>
      </c>
      <c r="B29" s="86">
        <v>0</v>
      </c>
      <c r="C29" s="29">
        <v>3</v>
      </c>
      <c r="D29" s="86">
        <v>1</v>
      </c>
      <c r="E29" s="29">
        <v>3</v>
      </c>
      <c r="F29" s="29">
        <v>3</v>
      </c>
      <c r="G29" s="29">
        <v>3</v>
      </c>
      <c r="H29" s="29">
        <v>3</v>
      </c>
      <c r="I29" s="29">
        <v>3</v>
      </c>
      <c r="J29" s="29">
        <v>1</v>
      </c>
      <c r="K29" s="29"/>
      <c r="L29" s="29"/>
      <c r="M29" s="51"/>
      <c r="N29" s="86">
        <f t="shared" si="1"/>
        <v>20</v>
      </c>
      <c r="O29" s="87"/>
      <c r="P29" s="2"/>
      <c r="Q29" s="2"/>
      <c r="R29" s="2"/>
      <c r="S29" s="2"/>
      <c r="T29" s="2"/>
    </row>
    <row r="30" spans="1:20" ht="16.5" customHeight="1">
      <c r="A30" s="110"/>
      <c r="B30" s="29">
        <v>1</v>
      </c>
      <c r="C30" s="51">
        <v>3</v>
      </c>
      <c r="D30" s="51">
        <v>0</v>
      </c>
      <c r="E30" s="51">
        <v>0</v>
      </c>
      <c r="F30" s="51">
        <v>3</v>
      </c>
      <c r="G30" s="51">
        <v>3</v>
      </c>
      <c r="H30" s="51">
        <v>3</v>
      </c>
      <c r="I30" s="51">
        <v>3</v>
      </c>
      <c r="J30" s="51">
        <v>0</v>
      </c>
      <c r="K30" s="51"/>
      <c r="L30" s="51"/>
      <c r="M30" s="51"/>
      <c r="N30" s="51">
        <f t="shared" si="1"/>
        <v>16</v>
      </c>
      <c r="O30" s="82"/>
      <c r="P30" s="2"/>
      <c r="Q30" s="2"/>
      <c r="R30" s="2"/>
      <c r="S30" s="2"/>
      <c r="T30" s="2"/>
    </row>
    <row r="31" spans="1:20" ht="16.5" customHeight="1">
      <c r="A31" s="111"/>
      <c r="B31" s="88">
        <v>1</v>
      </c>
      <c r="C31" s="88">
        <v>1</v>
      </c>
      <c r="D31" s="88">
        <v>1</v>
      </c>
      <c r="E31" s="88">
        <v>0</v>
      </c>
      <c r="F31" s="88">
        <v>1</v>
      </c>
      <c r="G31" s="88">
        <v>3</v>
      </c>
      <c r="H31" s="88">
        <v>0</v>
      </c>
      <c r="I31" s="88">
        <v>0</v>
      </c>
      <c r="J31" s="88">
        <v>0</v>
      </c>
      <c r="K31" s="88"/>
      <c r="L31" s="88"/>
      <c r="M31" s="51"/>
      <c r="N31" s="88">
        <f t="shared" si="1"/>
        <v>7</v>
      </c>
      <c r="O31" s="89">
        <f>SUM(N29:N31)</f>
        <v>43</v>
      </c>
      <c r="P31" s="2"/>
      <c r="Q31" s="2"/>
      <c r="R31" s="2"/>
      <c r="S31" s="2"/>
      <c r="T31" s="2"/>
    </row>
    <row r="32" spans="1:20" ht="16.5" customHeight="1">
      <c r="A32" s="109" t="s">
        <v>49</v>
      </c>
      <c r="B32" s="86">
        <v>0</v>
      </c>
      <c r="C32" s="86">
        <v>0</v>
      </c>
      <c r="D32" s="86">
        <v>0</v>
      </c>
      <c r="E32" s="86">
        <v>3</v>
      </c>
      <c r="F32" s="86">
        <v>0</v>
      </c>
      <c r="G32" s="86">
        <v>0</v>
      </c>
      <c r="H32" s="86">
        <v>1</v>
      </c>
      <c r="I32" s="86">
        <v>3</v>
      </c>
      <c r="J32" s="86">
        <v>0</v>
      </c>
      <c r="K32" s="86"/>
      <c r="L32" s="86"/>
      <c r="M32" s="51"/>
      <c r="N32" s="86">
        <f>SUM(B32:L32)</f>
        <v>7</v>
      </c>
      <c r="O32" s="87"/>
      <c r="P32" s="2"/>
      <c r="Q32" s="2"/>
      <c r="R32" s="2"/>
      <c r="S32" s="2"/>
      <c r="T32" s="2"/>
    </row>
    <row r="33" spans="1:20" ht="16.5" customHeight="1">
      <c r="A33" s="110"/>
      <c r="B33" s="51">
        <v>1</v>
      </c>
      <c r="C33" s="51">
        <v>0</v>
      </c>
      <c r="D33" s="51">
        <v>0</v>
      </c>
      <c r="E33" s="29">
        <v>3</v>
      </c>
      <c r="F33" s="51">
        <v>0</v>
      </c>
      <c r="G33" s="51">
        <v>0</v>
      </c>
      <c r="H33" s="51">
        <v>0</v>
      </c>
      <c r="I33" s="51">
        <v>1</v>
      </c>
      <c r="J33" s="51">
        <v>1</v>
      </c>
      <c r="K33" s="51"/>
      <c r="L33" s="51"/>
      <c r="M33" s="51"/>
      <c r="N33" s="51">
        <f>SUM(B33:L33)</f>
        <v>6</v>
      </c>
      <c r="O33" s="82"/>
      <c r="P33" s="2"/>
      <c r="Q33" s="2"/>
      <c r="R33" s="2"/>
      <c r="S33" s="2"/>
      <c r="T33" s="2"/>
    </row>
    <row r="34" spans="1:20" ht="16.5" customHeight="1">
      <c r="A34" s="111"/>
      <c r="B34" s="88">
        <v>0</v>
      </c>
      <c r="C34" s="88">
        <v>0</v>
      </c>
      <c r="D34" s="88">
        <v>3</v>
      </c>
      <c r="E34" s="88">
        <v>1</v>
      </c>
      <c r="F34" s="88">
        <v>1</v>
      </c>
      <c r="G34" s="88">
        <v>1</v>
      </c>
      <c r="H34" s="88">
        <v>0</v>
      </c>
      <c r="I34" s="88">
        <v>1</v>
      </c>
      <c r="J34" s="88">
        <v>3</v>
      </c>
      <c r="K34" s="88"/>
      <c r="L34" s="88"/>
      <c r="M34" s="51"/>
      <c r="N34" s="88">
        <f>SUM(B34:L34)</f>
        <v>10</v>
      </c>
      <c r="O34" s="89">
        <f>SUM(N32:N34)</f>
        <v>23</v>
      </c>
      <c r="P34" s="2"/>
      <c r="Q34" s="2"/>
      <c r="R34" s="2"/>
      <c r="S34" s="2"/>
      <c r="T34" s="2"/>
    </row>
    <row r="35" spans="4:20" ht="12.75">
      <c r="D35" s="2"/>
      <c r="N35" s="2"/>
      <c r="O35" s="2"/>
      <c r="P35" s="2"/>
      <c r="Q35" s="2"/>
      <c r="R35" s="2"/>
      <c r="S35" s="2"/>
      <c r="T35" s="2"/>
    </row>
    <row r="36" spans="18:20" ht="12.75">
      <c r="R36" s="2"/>
      <c r="S36" s="2"/>
      <c r="T36" s="2"/>
    </row>
    <row r="37" spans="18:20" ht="12.75">
      <c r="R37" s="2"/>
      <c r="S37" s="2"/>
      <c r="T37" s="2"/>
    </row>
  </sheetData>
  <mergeCells count="11">
    <mergeCell ref="A1:A3"/>
    <mergeCell ref="A26:A28"/>
    <mergeCell ref="A5:A7"/>
    <mergeCell ref="A29:A31"/>
    <mergeCell ref="A32:A34"/>
    <mergeCell ref="A14:A16"/>
    <mergeCell ref="A8:A10"/>
    <mergeCell ref="A23:A25"/>
    <mergeCell ref="A11:A13"/>
    <mergeCell ref="A17:A19"/>
    <mergeCell ref="A20:A22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workbookViewId="0" topLeftCell="A1">
      <pane ySplit="1" topLeftCell="BM2" activePane="bottomLeft" state="frozen"/>
      <selection pane="topLeft" activeCell="A1" sqref="A1:A3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1.7109375" style="9" customWidth="1"/>
    <col min="3" max="6" width="12.7109375" style="9" customWidth="1"/>
    <col min="7" max="7" width="12.7109375" style="0" customWidth="1"/>
    <col min="8" max="8" width="12.7109375" style="9" customWidth="1"/>
    <col min="9" max="9" width="12.7109375" style="0" customWidth="1"/>
    <col min="10" max="12" width="12.7109375" style="9" customWidth="1"/>
    <col min="13" max="13" width="10.140625" style="0" bestFit="1" customWidth="1"/>
  </cols>
  <sheetData>
    <row r="1" spans="1:12" ht="33" customHeight="1">
      <c r="A1" s="11" t="s">
        <v>4</v>
      </c>
      <c r="C1" s="11" t="s">
        <v>34</v>
      </c>
      <c r="D1" s="11" t="s">
        <v>35</v>
      </c>
      <c r="E1" s="11" t="s">
        <v>44</v>
      </c>
      <c r="F1" s="11" t="s">
        <v>51</v>
      </c>
      <c r="G1" s="11" t="s">
        <v>50</v>
      </c>
      <c r="H1" s="40" t="s">
        <v>46</v>
      </c>
      <c r="I1" s="11" t="s">
        <v>47</v>
      </c>
      <c r="J1" s="11" t="s">
        <v>0</v>
      </c>
      <c r="K1" s="11" t="s">
        <v>26</v>
      </c>
      <c r="L1" s="11" t="s">
        <v>49</v>
      </c>
    </row>
    <row r="2" spans="1:12" ht="19.5" customHeight="1">
      <c r="A2" s="13">
        <v>1</v>
      </c>
      <c r="C2" s="13">
        <v>79.5</v>
      </c>
      <c r="D2" s="13">
        <v>78</v>
      </c>
      <c r="E2" s="13">
        <v>71</v>
      </c>
      <c r="F2" s="13">
        <v>72</v>
      </c>
      <c r="G2" s="13">
        <v>83.5</v>
      </c>
      <c r="H2" s="13">
        <v>88</v>
      </c>
      <c r="I2" s="13">
        <v>68</v>
      </c>
      <c r="J2" s="13">
        <v>70.5</v>
      </c>
      <c r="K2" s="13">
        <v>70</v>
      </c>
      <c r="L2" s="13">
        <v>65</v>
      </c>
    </row>
    <row r="3" spans="1:12" ht="19.5" customHeight="1">
      <c r="A3" s="13">
        <v>2</v>
      </c>
      <c r="C3" s="13">
        <v>75</v>
      </c>
      <c r="D3" s="13">
        <v>66.5</v>
      </c>
      <c r="E3" s="13">
        <v>74</v>
      </c>
      <c r="F3" s="13">
        <v>69</v>
      </c>
      <c r="G3" s="13">
        <v>79</v>
      </c>
      <c r="H3" s="13">
        <v>73</v>
      </c>
      <c r="I3" s="13">
        <v>63.5</v>
      </c>
      <c r="J3" s="13">
        <v>79</v>
      </c>
      <c r="K3" s="13">
        <v>72.5</v>
      </c>
      <c r="L3" s="13">
        <v>69.5</v>
      </c>
    </row>
    <row r="4" spans="1:12" ht="19.5" customHeight="1">
      <c r="A4" s="13">
        <v>3</v>
      </c>
      <c r="C4" s="13">
        <v>70.5</v>
      </c>
      <c r="D4" s="13">
        <v>77.5</v>
      </c>
      <c r="E4" s="13">
        <v>61</v>
      </c>
      <c r="F4" s="13">
        <v>69.5</v>
      </c>
      <c r="G4" s="13">
        <v>67</v>
      </c>
      <c r="H4" s="13">
        <v>63.5</v>
      </c>
      <c r="I4" s="13">
        <v>66</v>
      </c>
      <c r="J4" s="13">
        <v>66.5</v>
      </c>
      <c r="K4" s="13">
        <v>66</v>
      </c>
      <c r="L4" s="13">
        <v>54.5</v>
      </c>
    </row>
    <row r="5" spans="1:12" ht="19.5" customHeight="1">
      <c r="A5" s="13">
        <v>4</v>
      </c>
      <c r="C5" s="13">
        <v>72</v>
      </c>
      <c r="D5" s="13">
        <v>75</v>
      </c>
      <c r="E5" s="13">
        <v>62.5</v>
      </c>
      <c r="F5" s="13">
        <v>81</v>
      </c>
      <c r="G5" s="13">
        <v>73</v>
      </c>
      <c r="H5" s="13">
        <v>58</v>
      </c>
      <c r="I5" s="13">
        <v>67.5</v>
      </c>
      <c r="J5" s="13">
        <v>77</v>
      </c>
      <c r="K5" s="13">
        <v>69.5</v>
      </c>
      <c r="L5" s="13">
        <v>76</v>
      </c>
    </row>
    <row r="6" spans="1:12" ht="19.5" customHeight="1">
      <c r="A6" s="13">
        <v>5</v>
      </c>
      <c r="C6" s="13">
        <v>65</v>
      </c>
      <c r="D6" s="13">
        <v>67</v>
      </c>
      <c r="E6" s="13">
        <v>65.5</v>
      </c>
      <c r="F6" s="13">
        <v>71.5</v>
      </c>
      <c r="G6" s="13">
        <v>65.5</v>
      </c>
      <c r="H6" s="13">
        <v>58.5</v>
      </c>
      <c r="I6" s="13">
        <v>71</v>
      </c>
      <c r="J6" s="13">
        <v>64.5</v>
      </c>
      <c r="K6" s="13">
        <v>79</v>
      </c>
      <c r="L6" s="13">
        <v>73</v>
      </c>
    </row>
    <row r="7" spans="1:12" ht="19.5" customHeight="1">
      <c r="A7" s="13">
        <v>6</v>
      </c>
      <c r="C7" s="13">
        <v>75</v>
      </c>
      <c r="D7" s="13">
        <v>75</v>
      </c>
      <c r="E7" s="13">
        <v>69.5</v>
      </c>
      <c r="F7" s="13">
        <v>66</v>
      </c>
      <c r="G7" s="13">
        <v>80.5</v>
      </c>
      <c r="H7" s="13">
        <v>63</v>
      </c>
      <c r="I7" s="13">
        <v>71</v>
      </c>
      <c r="J7" s="13">
        <v>68.5</v>
      </c>
      <c r="K7" s="13">
        <v>68</v>
      </c>
      <c r="L7" s="13">
        <v>67.5</v>
      </c>
    </row>
    <row r="8" spans="1:12" ht="19.5" customHeight="1">
      <c r="A8" s="13">
        <v>7</v>
      </c>
      <c r="C8" s="13">
        <v>77.5</v>
      </c>
      <c r="D8" s="13">
        <v>68</v>
      </c>
      <c r="E8" s="13">
        <v>59</v>
      </c>
      <c r="F8" s="13">
        <v>68.5</v>
      </c>
      <c r="G8" s="13">
        <v>73.5</v>
      </c>
      <c r="H8" s="13">
        <v>66</v>
      </c>
      <c r="I8" s="13">
        <v>74</v>
      </c>
      <c r="J8" s="13">
        <v>61.5</v>
      </c>
      <c r="K8" s="13">
        <v>78.5</v>
      </c>
      <c r="L8" s="13">
        <v>75</v>
      </c>
    </row>
    <row r="9" spans="1:12" ht="19.5" customHeight="1">
      <c r="A9" s="13">
        <v>8</v>
      </c>
      <c r="C9" s="13">
        <v>74</v>
      </c>
      <c r="D9" s="13">
        <v>83.5</v>
      </c>
      <c r="E9" s="13">
        <v>74</v>
      </c>
      <c r="F9" s="13">
        <v>66.5</v>
      </c>
      <c r="G9" s="13">
        <v>69</v>
      </c>
      <c r="H9" s="13">
        <v>62.5</v>
      </c>
      <c r="I9" s="13">
        <v>77.5</v>
      </c>
      <c r="J9" s="13">
        <v>69</v>
      </c>
      <c r="K9" s="13">
        <v>75.5</v>
      </c>
      <c r="L9" s="13">
        <v>68.5</v>
      </c>
    </row>
    <row r="10" spans="1:12" ht="19.5" customHeight="1">
      <c r="A10" s="13">
        <v>10</v>
      </c>
      <c r="C10" s="13">
        <v>66</v>
      </c>
      <c r="D10" s="13">
        <v>67.5</v>
      </c>
      <c r="E10" s="13">
        <v>71</v>
      </c>
      <c r="F10" s="13">
        <v>64</v>
      </c>
      <c r="G10" s="13">
        <v>66.5</v>
      </c>
      <c r="H10" s="13">
        <v>65</v>
      </c>
      <c r="I10" s="13">
        <v>65.5</v>
      </c>
      <c r="J10" s="13">
        <v>71.5</v>
      </c>
      <c r="K10" s="13">
        <v>68</v>
      </c>
      <c r="L10" s="13">
        <v>64.5</v>
      </c>
    </row>
    <row r="11" spans="1:12" ht="19.5" customHeight="1">
      <c r="A11" s="13">
        <v>11</v>
      </c>
      <c r="C11" s="13">
        <v>66.5</v>
      </c>
      <c r="D11" s="13">
        <v>71.5</v>
      </c>
      <c r="E11" s="13">
        <v>64.5</v>
      </c>
      <c r="F11" s="13">
        <v>65.5</v>
      </c>
      <c r="G11" s="13">
        <v>69</v>
      </c>
      <c r="H11" s="13">
        <v>63.5</v>
      </c>
      <c r="I11" s="13">
        <v>60</v>
      </c>
      <c r="J11" s="13">
        <v>65.5</v>
      </c>
      <c r="K11" s="13">
        <v>81.5</v>
      </c>
      <c r="L11" s="13">
        <v>64.5</v>
      </c>
    </row>
    <row r="12" spans="1:12" ht="19.5" customHeight="1">
      <c r="A12" s="13">
        <v>12</v>
      </c>
      <c r="C12" s="13">
        <v>64</v>
      </c>
      <c r="D12" s="13">
        <v>69.5</v>
      </c>
      <c r="E12" s="13">
        <v>68</v>
      </c>
      <c r="F12" s="13">
        <v>64</v>
      </c>
      <c r="G12" s="13">
        <v>72.5</v>
      </c>
      <c r="H12" s="13">
        <v>71</v>
      </c>
      <c r="I12" s="13">
        <v>72.5</v>
      </c>
      <c r="J12" s="13">
        <v>91.5</v>
      </c>
      <c r="K12" s="13">
        <v>69.5</v>
      </c>
      <c r="L12" s="13">
        <v>75</v>
      </c>
    </row>
    <row r="13" spans="1:12" ht="19.5" customHeight="1">
      <c r="A13" s="13">
        <v>13</v>
      </c>
      <c r="C13" s="13">
        <v>81.5</v>
      </c>
      <c r="D13" s="13">
        <v>66.5</v>
      </c>
      <c r="E13" s="13">
        <v>72.5</v>
      </c>
      <c r="F13" s="13">
        <v>65.5</v>
      </c>
      <c r="G13" s="13">
        <v>72.5</v>
      </c>
      <c r="H13" s="13">
        <v>62.5</v>
      </c>
      <c r="I13" s="13">
        <v>59.5</v>
      </c>
      <c r="J13" s="13">
        <v>66.5</v>
      </c>
      <c r="K13" s="13">
        <v>68</v>
      </c>
      <c r="L13" s="13">
        <v>61.5</v>
      </c>
    </row>
    <row r="14" spans="1:12" ht="19.5" customHeight="1">
      <c r="A14" s="13">
        <v>14</v>
      </c>
      <c r="C14" s="13">
        <v>69</v>
      </c>
      <c r="D14" s="13">
        <v>60.5</v>
      </c>
      <c r="E14" s="13">
        <v>63.5</v>
      </c>
      <c r="F14" s="13">
        <v>82.5</v>
      </c>
      <c r="G14" s="13">
        <v>64</v>
      </c>
      <c r="H14" s="13">
        <v>59</v>
      </c>
      <c r="I14" s="13">
        <v>66</v>
      </c>
      <c r="J14" s="13">
        <v>67</v>
      </c>
      <c r="K14" s="13">
        <v>80</v>
      </c>
      <c r="L14" s="13">
        <v>65.5</v>
      </c>
    </row>
    <row r="15" spans="1:12" ht="19.5" customHeight="1">
      <c r="A15" s="13">
        <v>15</v>
      </c>
      <c r="C15" s="13">
        <v>77</v>
      </c>
      <c r="D15" s="13">
        <v>84</v>
      </c>
      <c r="E15" s="13">
        <v>64</v>
      </c>
      <c r="F15" s="13">
        <v>68</v>
      </c>
      <c r="G15" s="13">
        <v>69</v>
      </c>
      <c r="H15" s="13">
        <v>59.5</v>
      </c>
      <c r="I15" s="13">
        <v>63</v>
      </c>
      <c r="J15" s="13">
        <v>66</v>
      </c>
      <c r="K15" s="13">
        <v>71</v>
      </c>
      <c r="L15" s="13">
        <v>70.5</v>
      </c>
    </row>
    <row r="16" spans="1:12" ht="19.5" customHeight="1">
      <c r="A16" s="13">
        <v>16</v>
      </c>
      <c r="C16" s="13">
        <v>76</v>
      </c>
      <c r="D16" s="13">
        <v>62.5</v>
      </c>
      <c r="E16" s="13">
        <v>62.5</v>
      </c>
      <c r="F16" s="13">
        <v>69</v>
      </c>
      <c r="G16" s="13">
        <v>64</v>
      </c>
      <c r="H16" s="13">
        <v>60.5</v>
      </c>
      <c r="I16" s="13">
        <v>71</v>
      </c>
      <c r="J16" s="13">
        <v>67.5</v>
      </c>
      <c r="K16" s="13">
        <v>71.5</v>
      </c>
      <c r="L16" s="13">
        <v>73</v>
      </c>
    </row>
    <row r="17" spans="1:12" ht="19.5" customHeight="1">
      <c r="A17" s="13">
        <v>17</v>
      </c>
      <c r="C17" s="13">
        <v>68</v>
      </c>
      <c r="D17" s="13">
        <v>84</v>
      </c>
      <c r="E17" s="13">
        <v>68</v>
      </c>
      <c r="F17" s="13">
        <v>64</v>
      </c>
      <c r="G17" s="13">
        <v>78</v>
      </c>
      <c r="H17" s="13">
        <v>65</v>
      </c>
      <c r="I17" s="13">
        <v>63.5</v>
      </c>
      <c r="J17" s="13">
        <v>67</v>
      </c>
      <c r="K17" s="13">
        <v>73.5</v>
      </c>
      <c r="L17" s="13">
        <v>65</v>
      </c>
    </row>
    <row r="18" spans="1:12" ht="19.5" customHeight="1">
      <c r="A18" s="13">
        <v>18</v>
      </c>
      <c r="C18" s="13">
        <v>81.5</v>
      </c>
      <c r="D18" s="13">
        <v>68.5</v>
      </c>
      <c r="E18" s="13">
        <v>68.5</v>
      </c>
      <c r="F18" s="13">
        <v>60.5</v>
      </c>
      <c r="G18" s="13">
        <v>69.5</v>
      </c>
      <c r="H18" s="13">
        <v>59.5</v>
      </c>
      <c r="I18" s="13">
        <v>67</v>
      </c>
      <c r="J18" s="13">
        <v>63.5</v>
      </c>
      <c r="K18" s="13">
        <v>66.5</v>
      </c>
      <c r="L18" s="13">
        <v>67</v>
      </c>
    </row>
    <row r="19" spans="1:12" ht="19.5" customHeight="1">
      <c r="A19" s="13">
        <v>9</v>
      </c>
      <c r="C19" s="13">
        <v>69.5</v>
      </c>
      <c r="D19" s="13">
        <v>66.5</v>
      </c>
      <c r="E19" s="13">
        <v>75.5</v>
      </c>
      <c r="F19" s="13">
        <v>67.5</v>
      </c>
      <c r="G19" s="13">
        <v>69.5</v>
      </c>
      <c r="H19" s="13">
        <v>68</v>
      </c>
      <c r="I19" s="13">
        <v>68.5</v>
      </c>
      <c r="J19" s="13">
        <v>64.5</v>
      </c>
      <c r="K19" s="13">
        <v>67</v>
      </c>
      <c r="L19" s="13">
        <v>69.5</v>
      </c>
    </row>
    <row r="20" spans="1:12" ht="19.5" customHeight="1">
      <c r="A20" s="13">
        <v>19</v>
      </c>
      <c r="C20" s="13">
        <v>72</v>
      </c>
      <c r="D20" s="13">
        <v>63.5</v>
      </c>
      <c r="E20" s="13">
        <v>69.5</v>
      </c>
      <c r="F20" s="13">
        <v>69.5</v>
      </c>
      <c r="G20" s="13">
        <v>68</v>
      </c>
      <c r="H20" s="13">
        <v>69</v>
      </c>
      <c r="I20" s="13">
        <v>79.5</v>
      </c>
      <c r="J20" s="13">
        <v>71.5</v>
      </c>
      <c r="K20" s="13">
        <v>68.5</v>
      </c>
      <c r="L20" s="13">
        <v>66.5</v>
      </c>
    </row>
    <row r="21" spans="1:12" ht="19.5" customHeight="1">
      <c r="A21" s="13">
        <v>20</v>
      </c>
      <c r="C21" s="13">
        <v>62</v>
      </c>
      <c r="D21" s="13">
        <v>77.5</v>
      </c>
      <c r="E21" s="13">
        <v>65</v>
      </c>
      <c r="F21" s="13">
        <v>67.5</v>
      </c>
      <c r="G21" s="13">
        <v>69</v>
      </c>
      <c r="H21" s="13">
        <v>60</v>
      </c>
      <c r="I21" s="13">
        <v>65</v>
      </c>
      <c r="J21" s="13">
        <v>64</v>
      </c>
      <c r="K21" s="13">
        <v>69.5</v>
      </c>
      <c r="L21" s="13">
        <v>66</v>
      </c>
    </row>
    <row r="22" spans="1:12" ht="19.5" customHeight="1">
      <c r="A22" s="13">
        <v>23</v>
      </c>
      <c r="C22" s="13">
        <v>71</v>
      </c>
      <c r="D22" s="13">
        <v>69.5</v>
      </c>
      <c r="E22" s="13">
        <v>71.5</v>
      </c>
      <c r="F22" s="13">
        <v>69.5</v>
      </c>
      <c r="G22" s="13">
        <v>65.5</v>
      </c>
      <c r="H22" s="13">
        <v>71.5</v>
      </c>
      <c r="I22" s="13">
        <v>58</v>
      </c>
      <c r="J22" s="13">
        <v>65.5</v>
      </c>
      <c r="K22" s="13">
        <v>64</v>
      </c>
      <c r="L22" s="13">
        <v>64.5</v>
      </c>
    </row>
    <row r="23" spans="1:12" ht="19.5" customHeight="1">
      <c r="A23" s="13">
        <v>21</v>
      </c>
      <c r="C23" s="13">
        <v>67.5</v>
      </c>
      <c r="D23" s="13">
        <v>63</v>
      </c>
      <c r="E23" s="13">
        <v>71.5</v>
      </c>
      <c r="F23" s="13">
        <v>83.5</v>
      </c>
      <c r="G23" s="13">
        <v>73</v>
      </c>
      <c r="H23" s="13">
        <v>59.5</v>
      </c>
      <c r="I23" s="13">
        <v>65</v>
      </c>
      <c r="J23" s="13">
        <v>60.5</v>
      </c>
      <c r="K23" s="13">
        <v>63.5</v>
      </c>
      <c r="L23" s="13">
        <v>71.5</v>
      </c>
    </row>
    <row r="24" spans="1:12" ht="19.5" customHeight="1">
      <c r="A24" s="13">
        <v>24</v>
      </c>
      <c r="C24" s="13">
        <v>70</v>
      </c>
      <c r="D24" s="13">
        <v>69.5</v>
      </c>
      <c r="E24" s="13">
        <v>73</v>
      </c>
      <c r="F24" s="13">
        <v>59.5</v>
      </c>
      <c r="G24" s="13">
        <v>68</v>
      </c>
      <c r="H24" s="13">
        <v>76</v>
      </c>
      <c r="I24" s="13">
        <v>70</v>
      </c>
      <c r="J24" s="13">
        <v>80</v>
      </c>
      <c r="K24" s="13">
        <v>80.5</v>
      </c>
      <c r="L24" s="13">
        <v>68</v>
      </c>
    </row>
    <row r="25" spans="1:12" ht="19.5" customHeight="1">
      <c r="A25" s="13">
        <v>25</v>
      </c>
      <c r="C25" s="13">
        <v>74.5</v>
      </c>
      <c r="D25" s="13">
        <v>79.5</v>
      </c>
      <c r="E25" s="13">
        <v>70.5</v>
      </c>
      <c r="F25" s="13">
        <v>63.5</v>
      </c>
      <c r="G25" s="13">
        <v>74</v>
      </c>
      <c r="H25" s="13">
        <v>69.5</v>
      </c>
      <c r="I25" s="13">
        <v>67</v>
      </c>
      <c r="J25" s="13">
        <v>76.5</v>
      </c>
      <c r="K25" s="13">
        <v>61</v>
      </c>
      <c r="L25" s="13">
        <v>68.5</v>
      </c>
    </row>
    <row r="26" spans="1:12" ht="19.5" customHeight="1">
      <c r="A26" s="13">
        <v>22</v>
      </c>
      <c r="C26" s="13">
        <v>71</v>
      </c>
      <c r="D26" s="13">
        <v>69.5</v>
      </c>
      <c r="E26" s="13">
        <v>68.5</v>
      </c>
      <c r="F26" s="13">
        <v>65.5</v>
      </c>
      <c r="G26" s="13">
        <v>67</v>
      </c>
      <c r="H26" s="13">
        <v>79.5</v>
      </c>
      <c r="I26" s="13">
        <v>71</v>
      </c>
      <c r="J26" s="13">
        <v>77</v>
      </c>
      <c r="K26" s="13">
        <v>53.5</v>
      </c>
      <c r="L26" s="13">
        <v>68.5</v>
      </c>
    </row>
    <row r="27" spans="1:12" ht="19.5" customHeight="1">
      <c r="A27" s="13">
        <v>26</v>
      </c>
      <c r="C27" s="13">
        <v>72.5</v>
      </c>
      <c r="D27" s="13">
        <v>64</v>
      </c>
      <c r="E27" s="13">
        <v>67.5</v>
      </c>
      <c r="F27" s="13">
        <v>69.5</v>
      </c>
      <c r="G27" s="13">
        <v>63</v>
      </c>
      <c r="H27" s="13">
        <v>64.5</v>
      </c>
      <c r="I27" s="13">
        <v>68.5</v>
      </c>
      <c r="J27" s="13">
        <v>61.5</v>
      </c>
      <c r="K27" s="13">
        <v>59</v>
      </c>
      <c r="L27" s="13">
        <v>64</v>
      </c>
    </row>
    <row r="28" spans="1:12" ht="19.5" customHeight="1">
      <c r="A28" s="13">
        <v>27</v>
      </c>
      <c r="C28" s="13">
        <v>69.5</v>
      </c>
      <c r="D28" s="13">
        <v>65</v>
      </c>
      <c r="E28" s="13">
        <v>64</v>
      </c>
      <c r="F28" s="13">
        <v>70</v>
      </c>
      <c r="G28" s="13">
        <v>68.5</v>
      </c>
      <c r="H28" s="13">
        <v>66</v>
      </c>
      <c r="I28" s="13">
        <v>62</v>
      </c>
      <c r="J28" s="13">
        <v>61.5</v>
      </c>
      <c r="K28" s="13">
        <v>65</v>
      </c>
      <c r="L28" s="13">
        <v>67.5</v>
      </c>
    </row>
    <row r="29" spans="1:12" ht="19.5" customHeight="1">
      <c r="A29" s="30" t="s">
        <v>33</v>
      </c>
      <c r="C29" s="99"/>
      <c r="D29" s="99"/>
      <c r="E29" s="13">
        <v>71.5</v>
      </c>
      <c r="F29" s="99"/>
      <c r="G29" s="99"/>
      <c r="H29" s="99"/>
      <c r="I29" s="99"/>
      <c r="J29" s="13">
        <v>83</v>
      </c>
      <c r="K29" s="99"/>
      <c r="L29" s="99"/>
    </row>
    <row r="30" spans="1:12" ht="19.5" customHeight="1">
      <c r="A30" s="30" t="s">
        <v>33</v>
      </c>
      <c r="C30" s="99"/>
      <c r="D30" s="99"/>
      <c r="E30" s="99"/>
      <c r="F30" s="99"/>
      <c r="G30" s="99"/>
      <c r="H30" s="99"/>
      <c r="I30" s="99"/>
      <c r="J30" s="13">
        <v>62</v>
      </c>
      <c r="K30" s="13">
        <v>71</v>
      </c>
      <c r="L30" s="99"/>
    </row>
    <row r="31" spans="1:12" ht="19.5" customHeight="1">
      <c r="A31" s="30" t="s">
        <v>33</v>
      </c>
      <c r="C31" s="99"/>
      <c r="D31" s="99"/>
      <c r="E31" s="99"/>
      <c r="F31" s="99"/>
      <c r="G31" s="13">
        <v>55.5</v>
      </c>
      <c r="H31" s="99"/>
      <c r="I31" s="99"/>
      <c r="J31" s="99"/>
      <c r="K31" s="13">
        <v>76.5</v>
      </c>
      <c r="L31" s="99"/>
    </row>
    <row r="32" spans="1:12" ht="19.5" customHeight="1">
      <c r="A32" s="30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9.5" customHeight="1">
      <c r="A33" s="30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ht="12.75">
      <c r="C34" s="14"/>
      <c r="D34" s="14"/>
      <c r="E34" s="14"/>
      <c r="F34" s="14"/>
      <c r="G34" s="1"/>
      <c r="H34" s="14"/>
      <c r="I34" s="1"/>
      <c r="J34" s="14"/>
      <c r="K34" s="14"/>
      <c r="L34" s="14"/>
    </row>
    <row r="35" spans="3:12" ht="12.75">
      <c r="C35" s="14"/>
      <c r="D35" s="14"/>
      <c r="E35" s="14"/>
      <c r="F35" s="14"/>
      <c r="G35" s="1"/>
      <c r="H35" s="14"/>
      <c r="I35" s="1"/>
      <c r="J35" s="14"/>
      <c r="K35" s="14"/>
      <c r="L35" s="14"/>
    </row>
    <row r="36" spans="1:12" s="16" customFormat="1" ht="19.5" customHeight="1">
      <c r="A36" s="11" t="s">
        <v>5</v>
      </c>
      <c r="B36" s="15"/>
      <c r="C36" s="11">
        <f aca="true" t="shared" si="0" ref="C36:L36">SUM(C2:C32)</f>
        <v>1937.5</v>
      </c>
      <c r="D36" s="11">
        <f t="shared" si="0"/>
        <v>1912.5</v>
      </c>
      <c r="E36" s="11">
        <f t="shared" si="0"/>
        <v>1907</v>
      </c>
      <c r="F36" s="11">
        <f t="shared" si="0"/>
        <v>1852.5</v>
      </c>
      <c r="G36" s="11">
        <f t="shared" si="0"/>
        <v>1957</v>
      </c>
      <c r="H36" s="11">
        <f t="shared" si="0"/>
        <v>1781.5</v>
      </c>
      <c r="I36" s="11">
        <f t="shared" si="0"/>
        <v>1821</v>
      </c>
      <c r="J36" s="11">
        <f t="shared" si="0"/>
        <v>2010</v>
      </c>
      <c r="K36" s="11">
        <f t="shared" si="0"/>
        <v>2027.5</v>
      </c>
      <c r="L36" s="11">
        <f t="shared" si="0"/>
        <v>1830</v>
      </c>
    </row>
    <row r="40" spans="1:12" s="16" customFormat="1" ht="19.5" customHeight="1">
      <c r="A40" s="31" t="s">
        <v>28</v>
      </c>
      <c r="B40" s="32"/>
      <c r="C40" s="31">
        <f aca="true" t="shared" si="1" ref="C40:L40">SUM(C2:C28)</f>
        <v>1937.5</v>
      </c>
      <c r="D40" s="31">
        <f t="shared" si="1"/>
        <v>1912.5</v>
      </c>
      <c r="E40" s="31">
        <f t="shared" si="1"/>
        <v>1835.5</v>
      </c>
      <c r="F40" s="31">
        <f t="shared" si="1"/>
        <v>1852.5</v>
      </c>
      <c r="G40" s="31">
        <f t="shared" si="1"/>
        <v>1901.5</v>
      </c>
      <c r="H40" s="31">
        <f t="shared" si="1"/>
        <v>1781.5</v>
      </c>
      <c r="I40" s="31">
        <f t="shared" si="1"/>
        <v>1821</v>
      </c>
      <c r="J40" s="31">
        <f t="shared" si="1"/>
        <v>1865</v>
      </c>
      <c r="K40" s="31">
        <f t="shared" si="1"/>
        <v>1880</v>
      </c>
      <c r="L40" s="31">
        <f t="shared" si="1"/>
        <v>1830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workbookViewId="0" topLeftCell="A1">
      <pane ySplit="1" topLeftCell="BM2" activePane="bottomLeft" state="frozen"/>
      <selection pane="topLeft" activeCell="A1" sqref="A1:A3"/>
      <selection pane="bottomLeft" activeCell="A1" sqref="A1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5" width="12.7109375" style="9" customWidth="1"/>
    <col min="6" max="6" width="12.7109375" style="0" customWidth="1"/>
    <col min="7" max="12" width="12.7109375" style="9" customWidth="1"/>
  </cols>
  <sheetData>
    <row r="1" spans="1:12" ht="33" customHeight="1">
      <c r="A1" s="11" t="s">
        <v>4</v>
      </c>
      <c r="C1" s="11" t="s">
        <v>34</v>
      </c>
      <c r="D1" s="11" t="s">
        <v>35</v>
      </c>
      <c r="E1" s="11" t="s">
        <v>44</v>
      </c>
      <c r="F1" s="11" t="s">
        <v>51</v>
      </c>
      <c r="G1" s="11" t="s">
        <v>50</v>
      </c>
      <c r="H1" s="40" t="s">
        <v>46</v>
      </c>
      <c r="I1" s="11" t="s">
        <v>47</v>
      </c>
      <c r="J1" s="11" t="s">
        <v>0</v>
      </c>
      <c r="K1" s="11" t="s">
        <v>26</v>
      </c>
      <c r="L1" s="11" t="s">
        <v>49</v>
      </c>
    </row>
    <row r="2" spans="1:12" ht="19.5" customHeight="1">
      <c r="A2" s="13">
        <v>1</v>
      </c>
      <c r="C2" s="13">
        <v>78</v>
      </c>
      <c r="D2" s="13">
        <v>79.5</v>
      </c>
      <c r="E2" s="13">
        <v>68</v>
      </c>
      <c r="F2" s="13">
        <v>65</v>
      </c>
      <c r="G2" s="13">
        <v>70</v>
      </c>
      <c r="H2" s="13">
        <v>70.5</v>
      </c>
      <c r="I2" s="13">
        <v>71</v>
      </c>
      <c r="J2" s="13">
        <v>88</v>
      </c>
      <c r="K2" s="13">
        <v>83.5</v>
      </c>
      <c r="L2" s="13">
        <v>72</v>
      </c>
    </row>
    <row r="3" spans="1:12" ht="19.5" customHeight="1">
      <c r="A3" s="13">
        <v>2</v>
      </c>
      <c r="C3" s="13">
        <v>74</v>
      </c>
      <c r="D3" s="13">
        <v>73</v>
      </c>
      <c r="E3" s="13">
        <v>75</v>
      </c>
      <c r="F3" s="13">
        <v>72.5</v>
      </c>
      <c r="G3" s="13">
        <v>69.5</v>
      </c>
      <c r="H3" s="13">
        <v>66.5</v>
      </c>
      <c r="I3" s="13">
        <v>79</v>
      </c>
      <c r="J3" s="13">
        <v>63.5</v>
      </c>
      <c r="K3" s="13">
        <v>69</v>
      </c>
      <c r="L3" s="13">
        <v>79</v>
      </c>
    </row>
    <row r="4" spans="1:12" ht="19.5" customHeight="1">
      <c r="A4" s="13">
        <v>3</v>
      </c>
      <c r="C4" s="13">
        <v>63.5</v>
      </c>
      <c r="D4" s="13">
        <v>67</v>
      </c>
      <c r="E4" s="13">
        <v>69.5</v>
      </c>
      <c r="F4" s="13">
        <v>61</v>
      </c>
      <c r="G4" s="13">
        <v>77.5</v>
      </c>
      <c r="H4" s="13">
        <v>70.5</v>
      </c>
      <c r="I4" s="13">
        <v>66</v>
      </c>
      <c r="J4" s="13">
        <v>54.5</v>
      </c>
      <c r="K4" s="13">
        <v>66</v>
      </c>
      <c r="L4" s="13">
        <v>66.5</v>
      </c>
    </row>
    <row r="5" spans="1:12" ht="19.5" customHeight="1">
      <c r="A5" s="13">
        <v>4</v>
      </c>
      <c r="C5" s="13">
        <v>73</v>
      </c>
      <c r="D5" s="13">
        <v>77</v>
      </c>
      <c r="E5" s="13">
        <v>69.5</v>
      </c>
      <c r="F5" s="13">
        <v>58</v>
      </c>
      <c r="G5" s="13">
        <v>72</v>
      </c>
      <c r="H5" s="13">
        <v>81</v>
      </c>
      <c r="I5" s="13">
        <v>76</v>
      </c>
      <c r="J5" s="13">
        <v>75</v>
      </c>
      <c r="K5" s="13">
        <v>62.5</v>
      </c>
      <c r="L5" s="13">
        <v>67.5</v>
      </c>
    </row>
    <row r="6" spans="1:12" ht="19.5" customHeight="1">
      <c r="A6" s="13">
        <v>5</v>
      </c>
      <c r="C6" s="13">
        <v>64.5</v>
      </c>
      <c r="D6" s="13">
        <v>71</v>
      </c>
      <c r="E6" s="13">
        <v>58.5</v>
      </c>
      <c r="F6" s="13">
        <v>65.5</v>
      </c>
      <c r="G6" s="13">
        <v>71.5</v>
      </c>
      <c r="H6" s="13">
        <v>65.5</v>
      </c>
      <c r="I6" s="13">
        <v>67</v>
      </c>
      <c r="J6" s="13">
        <v>65</v>
      </c>
      <c r="K6" s="13">
        <v>73</v>
      </c>
      <c r="L6" s="13">
        <v>79</v>
      </c>
    </row>
    <row r="7" spans="1:12" ht="19.5" customHeight="1">
      <c r="A7" s="13">
        <v>6</v>
      </c>
      <c r="C7" s="13">
        <v>71</v>
      </c>
      <c r="D7" s="13">
        <v>67.5</v>
      </c>
      <c r="E7" s="13">
        <v>80.5</v>
      </c>
      <c r="F7" s="13">
        <v>68.5</v>
      </c>
      <c r="G7" s="13">
        <v>69.5</v>
      </c>
      <c r="H7" s="13">
        <v>68</v>
      </c>
      <c r="I7" s="13">
        <v>75</v>
      </c>
      <c r="J7" s="13">
        <v>66</v>
      </c>
      <c r="K7" s="13">
        <v>63</v>
      </c>
      <c r="L7" s="13">
        <v>75</v>
      </c>
    </row>
    <row r="8" spans="1:12" ht="19.5" customHeight="1">
      <c r="A8" s="13">
        <v>7</v>
      </c>
      <c r="C8" s="13">
        <v>75</v>
      </c>
      <c r="D8" s="13">
        <v>78.5</v>
      </c>
      <c r="E8" s="13">
        <v>61.5</v>
      </c>
      <c r="F8" s="13">
        <v>74</v>
      </c>
      <c r="G8" s="13">
        <v>66</v>
      </c>
      <c r="H8" s="13">
        <v>73.5</v>
      </c>
      <c r="I8" s="13">
        <v>68.5</v>
      </c>
      <c r="J8" s="13">
        <v>59</v>
      </c>
      <c r="K8" s="13">
        <v>68</v>
      </c>
      <c r="L8" s="13">
        <v>77.5</v>
      </c>
    </row>
    <row r="9" spans="1:12" ht="19.5" customHeight="1">
      <c r="A9" s="13">
        <v>8</v>
      </c>
      <c r="C9" s="13">
        <v>66.5</v>
      </c>
      <c r="D9" s="13">
        <v>74</v>
      </c>
      <c r="E9" s="13">
        <v>83.5</v>
      </c>
      <c r="F9" s="13">
        <v>74</v>
      </c>
      <c r="G9" s="13">
        <v>77.5</v>
      </c>
      <c r="H9" s="13">
        <v>68.5</v>
      </c>
      <c r="I9" s="13">
        <v>69</v>
      </c>
      <c r="J9" s="13">
        <v>75.5</v>
      </c>
      <c r="K9" s="13">
        <v>69</v>
      </c>
      <c r="L9" s="13">
        <v>62.5</v>
      </c>
    </row>
    <row r="10" spans="1:12" ht="19.5" customHeight="1">
      <c r="A10" s="13">
        <v>10</v>
      </c>
      <c r="C10" s="13">
        <v>67.5</v>
      </c>
      <c r="D10" s="13">
        <v>66</v>
      </c>
      <c r="E10" s="13">
        <v>65.5</v>
      </c>
      <c r="F10" s="13">
        <v>64.5</v>
      </c>
      <c r="G10" s="13">
        <v>68</v>
      </c>
      <c r="H10" s="13">
        <v>71.5</v>
      </c>
      <c r="I10" s="13">
        <v>71</v>
      </c>
      <c r="J10" s="13">
        <v>65</v>
      </c>
      <c r="K10" s="13">
        <v>66.5</v>
      </c>
      <c r="L10" s="13">
        <v>64</v>
      </c>
    </row>
    <row r="11" spans="1:12" ht="19.5" customHeight="1">
      <c r="A11" s="13">
        <v>11</v>
      </c>
      <c r="C11" s="13">
        <v>64.5</v>
      </c>
      <c r="D11" s="13">
        <v>63.5</v>
      </c>
      <c r="E11" s="13">
        <v>66.5</v>
      </c>
      <c r="F11" s="13">
        <v>81.5</v>
      </c>
      <c r="G11" s="13">
        <v>64.5</v>
      </c>
      <c r="H11" s="13">
        <v>71.5</v>
      </c>
      <c r="I11" s="13">
        <v>65.5</v>
      </c>
      <c r="J11" s="13">
        <v>60</v>
      </c>
      <c r="K11" s="13">
        <v>65.5</v>
      </c>
      <c r="L11" s="13">
        <v>69</v>
      </c>
    </row>
    <row r="12" spans="1:12" ht="19.5" customHeight="1">
      <c r="A12" s="13">
        <v>12</v>
      </c>
      <c r="C12" s="13">
        <v>71</v>
      </c>
      <c r="D12" s="13">
        <v>72.5</v>
      </c>
      <c r="E12" s="13">
        <v>64</v>
      </c>
      <c r="F12" s="13">
        <v>68</v>
      </c>
      <c r="G12" s="13">
        <v>62.5</v>
      </c>
      <c r="H12" s="13">
        <v>64</v>
      </c>
      <c r="I12" s="13">
        <v>69.5</v>
      </c>
      <c r="J12" s="13">
        <v>75</v>
      </c>
      <c r="K12" s="13">
        <v>72.5</v>
      </c>
      <c r="L12" s="13">
        <v>91.5</v>
      </c>
    </row>
    <row r="13" spans="1:12" ht="19.5" customHeight="1">
      <c r="A13" s="13">
        <v>13</v>
      </c>
      <c r="C13" s="13">
        <v>72.5</v>
      </c>
      <c r="D13" s="13">
        <v>66.5</v>
      </c>
      <c r="E13" s="13">
        <v>68</v>
      </c>
      <c r="F13" s="13">
        <v>62.5</v>
      </c>
      <c r="G13" s="13">
        <v>81.5</v>
      </c>
      <c r="H13" s="13">
        <v>65.5</v>
      </c>
      <c r="I13" s="13">
        <v>61.5</v>
      </c>
      <c r="J13" s="13">
        <v>66.5</v>
      </c>
      <c r="K13" s="13">
        <v>72.5</v>
      </c>
      <c r="L13" s="13">
        <v>59.5</v>
      </c>
    </row>
    <row r="14" spans="1:12" ht="19.5" customHeight="1">
      <c r="A14" s="13">
        <v>14</v>
      </c>
      <c r="C14" s="13">
        <v>67</v>
      </c>
      <c r="D14" s="13">
        <v>66</v>
      </c>
      <c r="E14" s="13">
        <v>59</v>
      </c>
      <c r="F14" s="13">
        <v>64</v>
      </c>
      <c r="G14" s="13">
        <v>82.5</v>
      </c>
      <c r="H14" s="13">
        <v>63.5</v>
      </c>
      <c r="I14" s="13">
        <v>60.5</v>
      </c>
      <c r="J14" s="13">
        <v>69</v>
      </c>
      <c r="K14" s="13">
        <v>65.5</v>
      </c>
      <c r="L14" s="13">
        <v>80</v>
      </c>
    </row>
    <row r="15" spans="1:12" ht="19.5" customHeight="1">
      <c r="A15" s="13">
        <v>15</v>
      </c>
      <c r="C15" s="13">
        <v>63</v>
      </c>
      <c r="D15" s="13">
        <v>70.5</v>
      </c>
      <c r="E15" s="13">
        <v>69</v>
      </c>
      <c r="F15" s="13">
        <v>66</v>
      </c>
      <c r="G15" s="13">
        <v>64</v>
      </c>
      <c r="H15" s="13">
        <v>71</v>
      </c>
      <c r="I15" s="13">
        <v>77</v>
      </c>
      <c r="J15" s="13">
        <v>68</v>
      </c>
      <c r="K15" s="13">
        <v>59.5</v>
      </c>
      <c r="L15" s="13">
        <v>84</v>
      </c>
    </row>
    <row r="16" spans="1:12" ht="19.5" customHeight="1">
      <c r="A16" s="13">
        <v>16</v>
      </c>
      <c r="C16" s="13">
        <v>76</v>
      </c>
      <c r="D16" s="13">
        <v>71.5</v>
      </c>
      <c r="E16" s="13">
        <v>67.5</v>
      </c>
      <c r="F16" s="13">
        <v>71</v>
      </c>
      <c r="G16" s="13">
        <v>60.5</v>
      </c>
      <c r="H16" s="13">
        <v>64</v>
      </c>
      <c r="I16" s="13">
        <v>69</v>
      </c>
      <c r="J16" s="13">
        <v>62.5</v>
      </c>
      <c r="K16" s="13">
        <v>62.5</v>
      </c>
      <c r="L16" s="13">
        <v>73</v>
      </c>
    </row>
    <row r="17" spans="1:12" ht="19.5" customHeight="1">
      <c r="A17" s="13">
        <v>17</v>
      </c>
      <c r="C17" s="13">
        <v>64</v>
      </c>
      <c r="D17" s="13">
        <v>68</v>
      </c>
      <c r="E17" s="13">
        <v>84</v>
      </c>
      <c r="F17" s="13">
        <v>68</v>
      </c>
      <c r="G17" s="13">
        <v>63.5</v>
      </c>
      <c r="H17" s="13">
        <v>65</v>
      </c>
      <c r="I17" s="13">
        <v>78</v>
      </c>
      <c r="J17" s="13">
        <v>73.5</v>
      </c>
      <c r="K17" s="13">
        <v>67</v>
      </c>
      <c r="L17" s="13">
        <v>65</v>
      </c>
    </row>
    <row r="18" spans="1:12" ht="19.5" customHeight="1">
      <c r="A18" s="13">
        <v>18</v>
      </c>
      <c r="C18" s="13">
        <v>66.5</v>
      </c>
      <c r="D18" s="13">
        <v>60.5</v>
      </c>
      <c r="E18" s="13">
        <v>67</v>
      </c>
      <c r="F18" s="13">
        <v>68.5</v>
      </c>
      <c r="G18" s="13">
        <v>63.5</v>
      </c>
      <c r="H18" s="13">
        <v>67</v>
      </c>
      <c r="I18" s="13">
        <v>59.5</v>
      </c>
      <c r="J18" s="13">
        <v>69.5</v>
      </c>
      <c r="K18" s="13">
        <v>81.5</v>
      </c>
      <c r="L18" s="13">
        <v>68.5</v>
      </c>
    </row>
    <row r="19" spans="1:12" ht="19.5" customHeight="1">
      <c r="A19" s="13">
        <v>9</v>
      </c>
      <c r="C19" s="13">
        <v>67</v>
      </c>
      <c r="D19" s="13">
        <v>67.5</v>
      </c>
      <c r="E19" s="13">
        <v>69.5</v>
      </c>
      <c r="F19" s="13">
        <v>66.5</v>
      </c>
      <c r="G19" s="13">
        <v>64.5</v>
      </c>
      <c r="H19" s="13">
        <v>68.5</v>
      </c>
      <c r="I19" s="13">
        <v>68</v>
      </c>
      <c r="J19" s="13">
        <v>69.5</v>
      </c>
      <c r="K19" s="13">
        <v>69.5</v>
      </c>
      <c r="L19" s="13">
        <v>75.5</v>
      </c>
    </row>
    <row r="20" spans="1:12" ht="19.5" customHeight="1">
      <c r="A20" s="13">
        <v>19</v>
      </c>
      <c r="C20" s="13">
        <v>63.5</v>
      </c>
      <c r="D20" s="13">
        <v>72</v>
      </c>
      <c r="E20" s="13">
        <v>79.5</v>
      </c>
      <c r="F20" s="13">
        <v>66.5</v>
      </c>
      <c r="G20" s="13">
        <v>68.5</v>
      </c>
      <c r="H20" s="13">
        <v>71.5</v>
      </c>
      <c r="I20" s="13">
        <v>69.5</v>
      </c>
      <c r="J20" s="13">
        <v>69</v>
      </c>
      <c r="K20" s="13">
        <v>68</v>
      </c>
      <c r="L20" s="13">
        <v>69.5</v>
      </c>
    </row>
    <row r="21" spans="1:12" ht="19.5" customHeight="1">
      <c r="A21" s="13">
        <v>20</v>
      </c>
      <c r="C21" s="13">
        <v>65</v>
      </c>
      <c r="D21" s="13">
        <v>60</v>
      </c>
      <c r="E21" s="13">
        <v>62</v>
      </c>
      <c r="F21" s="13">
        <v>69.5</v>
      </c>
      <c r="G21" s="13">
        <v>66</v>
      </c>
      <c r="H21" s="13">
        <v>77.5</v>
      </c>
      <c r="I21" s="13">
        <v>64</v>
      </c>
      <c r="J21" s="13">
        <v>65</v>
      </c>
      <c r="K21" s="13">
        <v>67.5</v>
      </c>
      <c r="L21" s="13">
        <v>69</v>
      </c>
    </row>
    <row r="22" spans="1:12" ht="19.5" customHeight="1">
      <c r="A22" s="13">
        <v>23</v>
      </c>
      <c r="C22" s="13">
        <v>65.5</v>
      </c>
      <c r="D22" s="13">
        <v>58</v>
      </c>
      <c r="E22" s="13">
        <v>71.5</v>
      </c>
      <c r="F22" s="13">
        <v>65.5</v>
      </c>
      <c r="G22" s="13">
        <v>69.5</v>
      </c>
      <c r="H22" s="13">
        <v>71.5</v>
      </c>
      <c r="I22" s="13">
        <v>69.5</v>
      </c>
      <c r="J22" s="13">
        <v>71</v>
      </c>
      <c r="K22" s="13">
        <v>64.5</v>
      </c>
      <c r="L22" s="13">
        <v>64</v>
      </c>
    </row>
    <row r="23" spans="1:12" ht="19.5" customHeight="1">
      <c r="A23" s="13">
        <v>21</v>
      </c>
      <c r="C23" s="13">
        <v>59.5</v>
      </c>
      <c r="D23" s="13">
        <v>73</v>
      </c>
      <c r="E23" s="13">
        <v>83.5</v>
      </c>
      <c r="F23" s="13">
        <v>71.5</v>
      </c>
      <c r="G23" s="13">
        <v>63</v>
      </c>
      <c r="H23" s="13">
        <v>67.5</v>
      </c>
      <c r="I23" s="13">
        <v>63.5</v>
      </c>
      <c r="J23" s="13">
        <v>71.5</v>
      </c>
      <c r="K23" s="13">
        <v>65</v>
      </c>
      <c r="L23" s="13">
        <v>60.5</v>
      </c>
    </row>
    <row r="24" spans="1:12" ht="19.5" customHeight="1">
      <c r="A24" s="13">
        <v>24</v>
      </c>
      <c r="C24" s="13">
        <v>70</v>
      </c>
      <c r="D24" s="13">
        <v>68</v>
      </c>
      <c r="E24" s="13">
        <v>68</v>
      </c>
      <c r="F24" s="13">
        <v>80</v>
      </c>
      <c r="G24" s="13">
        <v>73</v>
      </c>
      <c r="H24" s="13">
        <v>80.5</v>
      </c>
      <c r="I24" s="13">
        <v>70</v>
      </c>
      <c r="J24" s="13">
        <v>59.5</v>
      </c>
      <c r="K24" s="13">
        <v>76</v>
      </c>
      <c r="L24" s="13">
        <v>69.5</v>
      </c>
    </row>
    <row r="25" spans="1:12" ht="19.5" customHeight="1">
      <c r="A25" s="13">
        <v>25</v>
      </c>
      <c r="C25" s="13">
        <v>68.5</v>
      </c>
      <c r="D25" s="13">
        <v>61</v>
      </c>
      <c r="E25" s="13">
        <v>76.5</v>
      </c>
      <c r="F25" s="13">
        <v>67</v>
      </c>
      <c r="G25" s="13">
        <v>69.5</v>
      </c>
      <c r="H25" s="13">
        <v>74</v>
      </c>
      <c r="I25" s="13">
        <v>63.5</v>
      </c>
      <c r="J25" s="13">
        <v>70.5</v>
      </c>
      <c r="K25" s="13">
        <v>79.5</v>
      </c>
      <c r="L25" s="13">
        <v>74.5</v>
      </c>
    </row>
    <row r="26" spans="1:12" ht="19.5" customHeight="1">
      <c r="A26" s="13">
        <v>22</v>
      </c>
      <c r="C26" s="13">
        <v>67</v>
      </c>
      <c r="D26" s="13">
        <v>77</v>
      </c>
      <c r="E26" s="13">
        <v>53.5</v>
      </c>
      <c r="F26" s="13">
        <v>79.5</v>
      </c>
      <c r="G26" s="13">
        <v>71</v>
      </c>
      <c r="H26" s="13">
        <v>65.5</v>
      </c>
      <c r="I26" s="13">
        <v>68.5</v>
      </c>
      <c r="J26" s="13">
        <v>69.5</v>
      </c>
      <c r="K26" s="13">
        <v>68.5</v>
      </c>
      <c r="L26" s="13">
        <v>71</v>
      </c>
    </row>
    <row r="27" spans="1:12" ht="19.5" customHeight="1">
      <c r="A27" s="13">
        <v>26</v>
      </c>
      <c r="C27" s="13">
        <v>69.5</v>
      </c>
      <c r="D27" s="13">
        <v>67.5</v>
      </c>
      <c r="E27" s="13">
        <v>64</v>
      </c>
      <c r="F27" s="13">
        <v>72.5</v>
      </c>
      <c r="G27" s="13">
        <v>68.5</v>
      </c>
      <c r="H27" s="13">
        <v>64</v>
      </c>
      <c r="I27" s="13">
        <v>63</v>
      </c>
      <c r="J27" s="13">
        <v>59</v>
      </c>
      <c r="K27" s="13">
        <v>61.5</v>
      </c>
      <c r="L27" s="13">
        <v>64.5</v>
      </c>
    </row>
    <row r="28" spans="1:12" ht="19.5" customHeight="1">
      <c r="A28" s="13">
        <v>27</v>
      </c>
      <c r="C28" s="13">
        <v>65</v>
      </c>
      <c r="D28" s="13">
        <v>70</v>
      </c>
      <c r="E28" s="13">
        <v>67.5</v>
      </c>
      <c r="F28" s="13">
        <v>65</v>
      </c>
      <c r="G28" s="13">
        <v>61.5</v>
      </c>
      <c r="H28" s="13">
        <v>62</v>
      </c>
      <c r="I28" s="13">
        <v>66</v>
      </c>
      <c r="J28" s="13">
        <v>68.5</v>
      </c>
      <c r="K28" s="13">
        <v>69.5</v>
      </c>
      <c r="L28" s="13">
        <v>64</v>
      </c>
    </row>
    <row r="29" spans="1:12" ht="19.5" customHeight="1">
      <c r="A29" s="30" t="s">
        <v>33</v>
      </c>
      <c r="C29" s="99"/>
      <c r="D29" s="99"/>
      <c r="E29" s="13">
        <v>83</v>
      </c>
      <c r="F29" s="99"/>
      <c r="G29" s="99"/>
      <c r="H29" s="99"/>
      <c r="I29" s="99"/>
      <c r="J29" s="13">
        <v>71.5</v>
      </c>
      <c r="K29" s="99"/>
      <c r="L29" s="99"/>
    </row>
    <row r="30" spans="1:12" ht="19.5" customHeight="1">
      <c r="A30" s="30" t="s">
        <v>33</v>
      </c>
      <c r="C30" s="99"/>
      <c r="D30" s="99"/>
      <c r="E30" s="99"/>
      <c r="F30" s="99"/>
      <c r="G30" s="99"/>
      <c r="H30" s="99"/>
      <c r="I30" s="99"/>
      <c r="J30" s="13">
        <v>71</v>
      </c>
      <c r="K30" s="13">
        <v>62</v>
      </c>
      <c r="L30" s="99"/>
    </row>
    <row r="31" spans="1:12" ht="19.5" customHeight="1">
      <c r="A31" s="30" t="s">
        <v>33</v>
      </c>
      <c r="C31" s="99"/>
      <c r="D31" s="99"/>
      <c r="E31" s="99"/>
      <c r="F31" s="99"/>
      <c r="G31" s="13">
        <v>76.5</v>
      </c>
      <c r="H31" s="99"/>
      <c r="I31" s="99"/>
      <c r="J31" s="99"/>
      <c r="K31" s="13">
        <v>55.5</v>
      </c>
      <c r="L31" s="99"/>
    </row>
    <row r="32" spans="1:12" ht="19.5" customHeight="1">
      <c r="A32" s="30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9.5" customHeight="1">
      <c r="A33" s="30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4"/>
      <c r="C34" s="14"/>
      <c r="D34" s="14"/>
      <c r="E34" s="14"/>
      <c r="F34" s="14"/>
      <c r="G34" s="1"/>
      <c r="H34" s="14"/>
      <c r="I34" s="1"/>
      <c r="J34" s="14"/>
      <c r="K34" s="14"/>
      <c r="L34" s="14"/>
    </row>
    <row r="35" spans="1:12" ht="12.75">
      <c r="A35" s="14"/>
      <c r="C35" s="14"/>
      <c r="D35" s="14"/>
      <c r="E35" s="14"/>
      <c r="F35" s="14"/>
      <c r="G35" s="1"/>
      <c r="H35" s="14"/>
      <c r="I35" s="1"/>
      <c r="J35" s="14"/>
      <c r="K35" s="14"/>
      <c r="L35" s="14"/>
    </row>
    <row r="36" spans="1:12" s="16" customFormat="1" ht="19.5" customHeight="1">
      <c r="A36" s="11" t="s">
        <v>5</v>
      </c>
      <c r="B36" s="15"/>
      <c r="C36" s="11">
        <f aca="true" t="shared" si="0" ref="C36:L36">SUM(C2:C32)</f>
        <v>1838</v>
      </c>
      <c r="D36" s="11">
        <f t="shared" si="0"/>
        <v>1866.5</v>
      </c>
      <c r="E36" s="11">
        <f t="shared" si="0"/>
        <v>1955</v>
      </c>
      <c r="F36" s="11">
        <f t="shared" si="0"/>
        <v>1856</v>
      </c>
      <c r="G36" s="11">
        <f t="shared" si="0"/>
        <v>1935.5</v>
      </c>
      <c r="H36" s="11">
        <f t="shared" si="0"/>
        <v>1869.5</v>
      </c>
      <c r="I36" s="11">
        <f t="shared" si="0"/>
        <v>1848.5</v>
      </c>
      <c r="J36" s="11">
        <f t="shared" si="0"/>
        <v>1971</v>
      </c>
      <c r="K36" s="11">
        <f t="shared" si="0"/>
        <v>1974</v>
      </c>
      <c r="L36" s="11">
        <f t="shared" si="0"/>
        <v>1915.5</v>
      </c>
    </row>
    <row r="37" spans="1:9" ht="12.75">
      <c r="A37" s="14"/>
      <c r="F37" s="9"/>
      <c r="G37"/>
      <c r="I37"/>
    </row>
    <row r="38" spans="1:9" ht="12.75">
      <c r="A38" s="14"/>
      <c r="F38" s="9"/>
      <c r="G38"/>
      <c r="I38"/>
    </row>
    <row r="39" spans="1:9" ht="12.75">
      <c r="A39" s="14"/>
      <c r="F39" s="9"/>
      <c r="G39"/>
      <c r="I39"/>
    </row>
    <row r="40" spans="1:12" s="16" customFormat="1" ht="19.5" customHeight="1">
      <c r="A40" s="31" t="s">
        <v>28</v>
      </c>
      <c r="B40" s="32"/>
      <c r="C40" s="31">
        <f aca="true" t="shared" si="1" ref="C40:L40">SUM(C2:C28)</f>
        <v>1838</v>
      </c>
      <c r="D40" s="31">
        <f t="shared" si="1"/>
        <v>1866.5</v>
      </c>
      <c r="E40" s="31">
        <f t="shared" si="1"/>
        <v>1872</v>
      </c>
      <c r="F40" s="31">
        <f t="shared" si="1"/>
        <v>1856</v>
      </c>
      <c r="G40" s="31">
        <f t="shared" si="1"/>
        <v>1859</v>
      </c>
      <c r="H40" s="31">
        <f t="shared" si="1"/>
        <v>1869.5</v>
      </c>
      <c r="I40" s="31">
        <f t="shared" si="1"/>
        <v>1848.5</v>
      </c>
      <c r="J40" s="31">
        <f t="shared" si="1"/>
        <v>1828.5</v>
      </c>
      <c r="K40" s="31">
        <f t="shared" si="1"/>
        <v>1856.5</v>
      </c>
      <c r="L40" s="31">
        <f t="shared" si="1"/>
        <v>1915.5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3" max="13" width="10.00390625" style="0" customWidth="1"/>
    <col min="14" max="14" width="12.57421875" style="0" bestFit="1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28125" style="41" bestFit="1" customWidth="1"/>
  </cols>
  <sheetData>
    <row r="1" spans="1:21" s="1" customFormat="1" ht="16.5" customHeight="1">
      <c r="A1" s="102" t="s">
        <v>3</v>
      </c>
      <c r="B1" s="102" t="s">
        <v>1</v>
      </c>
      <c r="C1" s="104" t="s">
        <v>11</v>
      </c>
      <c r="D1" s="108"/>
      <c r="E1" s="105"/>
      <c r="F1" s="22"/>
      <c r="G1" s="23" t="s">
        <v>13</v>
      </c>
      <c r="H1" s="23" t="s">
        <v>13</v>
      </c>
      <c r="I1" s="104" t="s">
        <v>15</v>
      </c>
      <c r="J1" s="105"/>
      <c r="K1" s="26"/>
      <c r="L1" s="22"/>
      <c r="M1" s="23" t="s">
        <v>18</v>
      </c>
      <c r="N1" s="23" t="s">
        <v>20</v>
      </c>
      <c r="O1" s="25"/>
      <c r="P1" s="23" t="s">
        <v>11</v>
      </c>
      <c r="Q1" s="22"/>
      <c r="R1" s="102" t="s">
        <v>6</v>
      </c>
      <c r="S1" s="22"/>
      <c r="T1" s="102" t="s">
        <v>3</v>
      </c>
      <c r="U1" s="41"/>
    </row>
    <row r="2" spans="1:21" s="1" customFormat="1" ht="16.5" customHeight="1">
      <c r="A2" s="115"/>
      <c r="B2" s="115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6" t="s">
        <v>16</v>
      </c>
      <c r="J2" s="107"/>
      <c r="K2" s="21"/>
      <c r="L2" s="21"/>
      <c r="M2" s="24" t="s">
        <v>21</v>
      </c>
      <c r="N2" s="24" t="s">
        <v>17</v>
      </c>
      <c r="O2" s="21"/>
      <c r="P2" s="24" t="s">
        <v>7</v>
      </c>
      <c r="Q2" s="21"/>
      <c r="R2" s="115"/>
      <c r="S2" s="21"/>
      <c r="T2" s="115"/>
      <c r="U2" s="41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34</v>
      </c>
      <c r="C4" s="8">
        <v>6</v>
      </c>
      <c r="D4" s="8">
        <v>0</v>
      </c>
      <c r="E4" s="8">
        <v>0</v>
      </c>
      <c r="F4" s="5"/>
      <c r="G4" s="8">
        <v>16</v>
      </c>
      <c r="H4" s="8">
        <v>6</v>
      </c>
      <c r="I4" s="12">
        <v>1</v>
      </c>
      <c r="J4" s="8" t="s">
        <v>8</v>
      </c>
      <c r="K4" s="5"/>
      <c r="L4" s="5"/>
      <c r="M4" s="43">
        <f aca="true" t="shared" si="0" ref="M4:M13">SUM(N4/P4)</f>
        <v>71.75925925925925</v>
      </c>
      <c r="N4" s="49">
        <f>'Punteggi fatti'!C40</f>
        <v>1937.5</v>
      </c>
      <c r="O4" s="5"/>
      <c r="P4" s="8">
        <f>COUNTIF('Classifica x giornata'!B5:L7,"0")+COUNTIF('Classifica x giornata'!B5:L7,"1")+COUNTIF('Classifica x giornata'!B5:L7,"3")</f>
        <v>27</v>
      </c>
      <c r="Q4" s="5"/>
      <c r="R4" s="12">
        <f>'Classifica x giornata'!O7</f>
        <v>55</v>
      </c>
      <c r="S4" s="5"/>
      <c r="T4" s="19">
        <f>'Classifica generale'!C22</f>
        <v>1</v>
      </c>
      <c r="U4" s="42"/>
    </row>
    <row r="5" spans="1:22" ht="24.75" customHeight="1">
      <c r="A5" s="19">
        <v>2</v>
      </c>
      <c r="B5" s="20" t="s">
        <v>35</v>
      </c>
      <c r="C5" s="8">
        <v>6</v>
      </c>
      <c r="D5" s="8">
        <v>0</v>
      </c>
      <c r="E5" s="8">
        <v>0</v>
      </c>
      <c r="F5" s="5"/>
      <c r="G5" s="8">
        <v>16</v>
      </c>
      <c r="H5" s="8">
        <v>6</v>
      </c>
      <c r="I5" s="12">
        <v>1</v>
      </c>
      <c r="J5" s="8" t="s">
        <v>8</v>
      </c>
      <c r="K5" s="3"/>
      <c r="L5" s="3"/>
      <c r="M5" s="43">
        <f t="shared" si="0"/>
        <v>70.83333333333333</v>
      </c>
      <c r="N5" s="49">
        <f>'Punteggi fatti'!D40</f>
        <v>1912.5</v>
      </c>
      <c r="O5" s="3"/>
      <c r="P5" s="8">
        <f>COUNTIF('Classifica x giornata'!B8:L10,"0")+COUNTIF('Classifica x giornata'!B8:L10,"1")+COUNTIF('Classifica x giornata'!B8:L10,"3")</f>
        <v>27</v>
      </c>
      <c r="Q5" s="3"/>
      <c r="R5" s="12">
        <f>'Classifica x giornata'!O10</f>
        <v>36</v>
      </c>
      <c r="S5" s="3"/>
      <c r="T5" s="19">
        <f>'Classifica generale'!C23</f>
        <v>6</v>
      </c>
      <c r="U5" s="53">
        <f>N5-N4</f>
        <v>-25</v>
      </c>
      <c r="V5" s="50"/>
    </row>
    <row r="6" spans="1:21" ht="24.75" customHeight="1">
      <c r="A6" s="19">
        <v>3</v>
      </c>
      <c r="B6" s="20" t="s">
        <v>50</v>
      </c>
      <c r="C6" s="8">
        <v>3</v>
      </c>
      <c r="D6" s="8">
        <v>0</v>
      </c>
      <c r="E6" s="8">
        <v>2</v>
      </c>
      <c r="F6" s="5"/>
      <c r="G6" s="8">
        <v>6</v>
      </c>
      <c r="H6" s="8">
        <v>6</v>
      </c>
      <c r="I6" s="12">
        <v>2</v>
      </c>
      <c r="J6" s="8" t="s">
        <v>8</v>
      </c>
      <c r="K6" s="5"/>
      <c r="L6" s="5"/>
      <c r="M6" s="43">
        <f t="shared" si="0"/>
        <v>70.42592592592592</v>
      </c>
      <c r="N6" s="49">
        <f>'Punteggi fatti'!G40</f>
        <v>1901.5</v>
      </c>
      <c r="O6" s="5"/>
      <c r="P6" s="8">
        <f>COUNTIF('Classifica x giornata'!B17:L19,"0")+COUNTIF('Classifica x giornata'!B17:L19,"1")+COUNTIF('Classifica x giornata'!B17:L19,"3")</f>
        <v>27</v>
      </c>
      <c r="Q6" s="5"/>
      <c r="R6" s="12">
        <f>'Classifica x giornata'!O19</f>
        <v>48</v>
      </c>
      <c r="S6" s="5"/>
      <c r="T6" s="19">
        <f>'Classifica generale'!C26</f>
        <v>2</v>
      </c>
      <c r="U6" s="53">
        <f>N6-N4</f>
        <v>-36</v>
      </c>
    </row>
    <row r="7" spans="1:21" ht="24.75" customHeight="1">
      <c r="A7" s="19">
        <v>4</v>
      </c>
      <c r="B7" s="20" t="s">
        <v>26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9</v>
      </c>
      <c r="K7" s="5"/>
      <c r="L7" s="5"/>
      <c r="M7" s="43">
        <f t="shared" si="0"/>
        <v>69.62962962962963</v>
      </c>
      <c r="N7" s="49">
        <f>'Punteggi fatti'!K40</f>
        <v>1880</v>
      </c>
      <c r="O7" s="5"/>
      <c r="P7" s="8">
        <f>COUNTIF('Classifica x giornata'!B29:L31,"0")+COUNTIF('Classifica x giornata'!B29:L31,"1")+COUNTIF('Classifica x giornata'!B29:L31,"3")</f>
        <v>27</v>
      </c>
      <c r="Q7" s="5"/>
      <c r="R7" s="12">
        <f>'Classifica x giornata'!O31</f>
        <v>43</v>
      </c>
      <c r="S7" s="5"/>
      <c r="T7" s="19">
        <f>'Classifica generale'!C30</f>
        <v>3</v>
      </c>
      <c r="U7" s="53">
        <f>N7-N4</f>
        <v>-57.5</v>
      </c>
    </row>
    <row r="8" spans="1:22" ht="24.75" customHeight="1">
      <c r="A8" s="19">
        <v>5</v>
      </c>
      <c r="B8" s="20" t="s">
        <v>0</v>
      </c>
      <c r="C8" s="8">
        <v>2</v>
      </c>
      <c r="D8" s="8">
        <v>0</v>
      </c>
      <c r="E8" s="8">
        <v>3</v>
      </c>
      <c r="F8" s="5"/>
      <c r="G8" s="8">
        <v>3</v>
      </c>
      <c r="H8" s="8">
        <v>3</v>
      </c>
      <c r="I8" s="12">
        <v>6</v>
      </c>
      <c r="J8" s="8" t="s">
        <v>9</v>
      </c>
      <c r="K8" s="5"/>
      <c r="L8" s="5"/>
      <c r="M8" s="43">
        <f t="shared" si="0"/>
        <v>69.07407407407408</v>
      </c>
      <c r="N8" s="49">
        <f>'Punteggi fatti'!J40</f>
        <v>1865</v>
      </c>
      <c r="O8" s="5"/>
      <c r="P8" s="8">
        <f>COUNTIF('Classifica x giornata'!B26:L28,"0")+COUNTIF('Classifica x giornata'!B26:L28,"1")+COUNTIF('Classifica x giornata'!B26:L28,"3")</f>
        <v>27</v>
      </c>
      <c r="Q8" s="5"/>
      <c r="R8" s="12">
        <f>'Classifica x giornata'!O28</f>
        <v>41</v>
      </c>
      <c r="S8" s="5"/>
      <c r="T8" s="19">
        <f>'Classifica generale'!C29</f>
        <v>4</v>
      </c>
      <c r="U8" s="53">
        <f>N8-N4</f>
        <v>-72.5</v>
      </c>
      <c r="V8" s="50"/>
    </row>
    <row r="9" spans="1:22" ht="24.75" customHeight="1">
      <c r="A9" s="19">
        <v>6</v>
      </c>
      <c r="B9" s="20" t="s">
        <v>51</v>
      </c>
      <c r="C9" s="8">
        <v>1</v>
      </c>
      <c r="D9" s="8">
        <v>0</v>
      </c>
      <c r="E9" s="8">
        <v>4</v>
      </c>
      <c r="F9" s="6"/>
      <c r="G9" s="8">
        <v>6</v>
      </c>
      <c r="H9" s="8">
        <v>9</v>
      </c>
      <c r="I9" s="12">
        <v>5</v>
      </c>
      <c r="J9" s="8" t="s">
        <v>10</v>
      </c>
      <c r="K9" s="5"/>
      <c r="L9" s="5"/>
      <c r="M9" s="43">
        <f t="shared" si="0"/>
        <v>68.61111111111111</v>
      </c>
      <c r="N9" s="49">
        <f>'Punteggi fatti'!F40</f>
        <v>1852.5</v>
      </c>
      <c r="O9" s="5"/>
      <c r="P9" s="8">
        <f>COUNTIF('Classifica x giornata'!B14:L16,"0")+COUNTIF('Classifica x giornata'!B14:L16,"1")+COUNTIF('Classifica x giornata'!B14:L16,"3")</f>
        <v>27</v>
      </c>
      <c r="Q9" s="5"/>
      <c r="R9" s="12">
        <f>'Classifica x giornata'!O16</f>
        <v>36</v>
      </c>
      <c r="S9" s="5"/>
      <c r="T9" s="19">
        <f>'Classifica generale'!C25</f>
        <v>7</v>
      </c>
      <c r="U9" s="53">
        <f>N9-N4</f>
        <v>-85</v>
      </c>
      <c r="V9" s="50"/>
    </row>
    <row r="10" spans="1:22" ht="24.75" customHeight="1">
      <c r="A10" s="19">
        <v>7</v>
      </c>
      <c r="B10" s="20" t="s">
        <v>44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9</v>
      </c>
      <c r="K10" s="5"/>
      <c r="L10" s="5"/>
      <c r="M10" s="43">
        <f t="shared" si="0"/>
        <v>67.98148148148148</v>
      </c>
      <c r="N10" s="49">
        <f>'Punteggi fatti'!E40</f>
        <v>1835.5</v>
      </c>
      <c r="O10" s="5"/>
      <c r="P10" s="8">
        <f>COUNTIF('Classifica x giornata'!B11:L13,"0")+COUNTIF('Classifica x giornata'!B11:L13,"1")+COUNTIF('Classifica x giornata'!B11:L13,"3")</f>
        <v>27</v>
      </c>
      <c r="Q10" s="5"/>
      <c r="R10" s="8">
        <f>'Classifica x giornata'!O13</f>
        <v>37</v>
      </c>
      <c r="S10" s="5"/>
      <c r="T10" s="19">
        <f>'Classifica generale'!C24</f>
        <v>5</v>
      </c>
      <c r="U10" s="53">
        <f>N10-N4</f>
        <v>-102</v>
      </c>
      <c r="V10" s="50"/>
    </row>
    <row r="11" spans="1:22" ht="24.75" customHeight="1">
      <c r="A11" s="19">
        <v>8</v>
      </c>
      <c r="B11" s="20" t="s">
        <v>49</v>
      </c>
      <c r="C11" s="8">
        <v>1</v>
      </c>
      <c r="D11" s="8">
        <v>0</v>
      </c>
      <c r="E11" s="8">
        <v>4</v>
      </c>
      <c r="F11" s="5"/>
      <c r="G11" s="8">
        <v>3</v>
      </c>
      <c r="H11" s="8">
        <v>6</v>
      </c>
      <c r="I11" s="12">
        <v>7</v>
      </c>
      <c r="J11" s="8" t="s">
        <v>8</v>
      </c>
      <c r="K11" s="5"/>
      <c r="L11" s="5"/>
      <c r="M11" s="43">
        <f t="shared" si="0"/>
        <v>67.77777777777777</v>
      </c>
      <c r="N11" s="49">
        <f>'Punteggi fatti'!L40</f>
        <v>1830</v>
      </c>
      <c r="O11" s="5"/>
      <c r="P11" s="8">
        <f>COUNTIF('Classifica x giornata'!B32:L34,"0")+COUNTIF('Classifica x giornata'!B32:L34,"1")+COUNTIF('Classifica x giornata'!B32:L34,"3")</f>
        <v>27</v>
      </c>
      <c r="Q11" s="5"/>
      <c r="R11" s="12">
        <f>'Classifica x giornata'!O34</f>
        <v>23</v>
      </c>
      <c r="S11" s="5"/>
      <c r="T11" s="19">
        <f>'Classifica generale'!C31</f>
        <v>9</v>
      </c>
      <c r="U11" s="53">
        <f>N11-N4</f>
        <v>-107.5</v>
      </c>
      <c r="V11" s="50"/>
    </row>
    <row r="12" spans="1:21" ht="24.75" customHeight="1">
      <c r="A12" s="19">
        <v>9</v>
      </c>
      <c r="B12" s="20" t="s">
        <v>47</v>
      </c>
      <c r="C12" s="8">
        <v>3</v>
      </c>
      <c r="D12" s="8">
        <v>0</v>
      </c>
      <c r="E12" s="8">
        <v>2</v>
      </c>
      <c r="F12" s="5"/>
      <c r="G12" s="8">
        <v>6</v>
      </c>
      <c r="H12" s="8">
        <v>6</v>
      </c>
      <c r="I12" s="12">
        <v>2</v>
      </c>
      <c r="J12" s="8" t="s">
        <v>8</v>
      </c>
      <c r="K12" s="5"/>
      <c r="L12" s="5"/>
      <c r="M12" s="43">
        <f t="shared" si="0"/>
        <v>67.44444444444444</v>
      </c>
      <c r="N12" s="49">
        <f>'Punteggi fatti'!I40</f>
        <v>1821</v>
      </c>
      <c r="O12" s="5"/>
      <c r="P12" s="8">
        <f>COUNTIF('Classifica x giornata'!B23:L25,"0")+COUNTIF('Classifica x giornata'!B23:L25,"1")+COUNTIF('Classifica x giornata'!B23:L25,"3")</f>
        <v>27</v>
      </c>
      <c r="Q12" s="5"/>
      <c r="R12" s="12">
        <f>'Classifica x giornata'!O25</f>
        <v>34</v>
      </c>
      <c r="S12" s="5"/>
      <c r="T12" s="19">
        <f>'Classifica generale'!C28</f>
        <v>8</v>
      </c>
      <c r="U12" s="53">
        <f>N12-N4</f>
        <v>-116.5</v>
      </c>
    </row>
    <row r="13" spans="1:21" ht="24.75" customHeight="1">
      <c r="A13" s="19">
        <v>10</v>
      </c>
      <c r="B13" s="20" t="s">
        <v>46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12">
        <v>4</v>
      </c>
      <c r="J13" s="8" t="s">
        <v>9</v>
      </c>
      <c r="K13" s="5"/>
      <c r="L13" s="5"/>
      <c r="M13" s="43">
        <f t="shared" si="0"/>
        <v>65.98148148148148</v>
      </c>
      <c r="N13" s="49">
        <f>'Punteggi fatti'!H40</f>
        <v>1781.5</v>
      </c>
      <c r="O13" s="5"/>
      <c r="P13" s="8">
        <f>COUNTIF('Classifica x giornata'!B20:L22,"0")+COUNTIF('Classifica x giornata'!B20:L22,"1")+COUNTIF('Classifica x giornata'!B20:L22,"3")</f>
        <v>27</v>
      </c>
      <c r="Q13" s="5"/>
      <c r="R13" s="12">
        <f>'Classifica x giornata'!O22</f>
        <v>20</v>
      </c>
      <c r="S13" s="5"/>
      <c r="T13" s="19">
        <f>'Classifica generale'!C27</f>
        <v>10</v>
      </c>
      <c r="U13" s="53">
        <f>N13-N4</f>
        <v>-156</v>
      </c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52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/>
      <c r="Q18" s="7"/>
      <c r="R18" s="7"/>
      <c r="S18" s="7"/>
      <c r="T18" s="6"/>
    </row>
    <row r="19" spans="14:18" ht="14.25">
      <c r="N19" s="7"/>
      <c r="O19" s="7"/>
      <c r="P19" s="7"/>
      <c r="Q19" s="7"/>
      <c r="R19" s="7"/>
    </row>
    <row r="20" spans="14:18" ht="14.25">
      <c r="N20" s="7"/>
      <c r="O20" s="7"/>
      <c r="P20" s="7"/>
      <c r="Q20" s="7"/>
      <c r="R20" s="7"/>
    </row>
    <row r="22" ht="14.25">
      <c r="N22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3" max="13" width="10.00390625" style="0" customWidth="1"/>
    <col min="14" max="14" width="12.710937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4" customWidth="1"/>
  </cols>
  <sheetData>
    <row r="1" spans="1:21" s="1" customFormat="1" ht="16.5" customHeight="1">
      <c r="A1" s="102" t="s">
        <v>3</v>
      </c>
      <c r="B1" s="102" t="s">
        <v>1</v>
      </c>
      <c r="C1" s="104" t="s">
        <v>11</v>
      </c>
      <c r="D1" s="108"/>
      <c r="E1" s="105"/>
      <c r="F1" s="22"/>
      <c r="G1" s="23" t="s">
        <v>13</v>
      </c>
      <c r="H1" s="23" t="s">
        <v>13</v>
      </c>
      <c r="I1" s="104" t="s">
        <v>15</v>
      </c>
      <c r="J1" s="105"/>
      <c r="K1" s="22"/>
      <c r="L1" s="26"/>
      <c r="M1" s="23" t="s">
        <v>18</v>
      </c>
      <c r="N1" s="23" t="s">
        <v>20</v>
      </c>
      <c r="O1" s="22"/>
      <c r="P1" s="23" t="s">
        <v>11</v>
      </c>
      <c r="Q1" s="25"/>
      <c r="R1" s="102" t="s">
        <v>6</v>
      </c>
      <c r="S1" s="22"/>
      <c r="T1" s="102" t="s">
        <v>3</v>
      </c>
      <c r="U1" s="34"/>
    </row>
    <row r="2" spans="1:21" s="1" customFormat="1" ht="16.5" customHeight="1">
      <c r="A2" s="115"/>
      <c r="B2" s="115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6" t="s">
        <v>16</v>
      </c>
      <c r="J2" s="107"/>
      <c r="K2" s="21"/>
      <c r="L2" s="21"/>
      <c r="M2" s="24" t="s">
        <v>22</v>
      </c>
      <c r="N2" s="24" t="s">
        <v>19</v>
      </c>
      <c r="O2" s="21"/>
      <c r="P2" s="24" t="s">
        <v>7</v>
      </c>
      <c r="Q2" s="21"/>
      <c r="R2" s="115"/>
      <c r="S2" s="21"/>
      <c r="T2" s="116"/>
      <c r="U2" s="34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49</v>
      </c>
      <c r="C4" s="8">
        <v>1</v>
      </c>
      <c r="D4" s="8">
        <v>0</v>
      </c>
      <c r="E4" s="8">
        <v>4</v>
      </c>
      <c r="F4" s="5"/>
      <c r="G4" s="8">
        <v>3</v>
      </c>
      <c r="H4" s="8">
        <v>6</v>
      </c>
      <c r="I4" s="12">
        <v>7</v>
      </c>
      <c r="J4" s="8" t="s">
        <v>8</v>
      </c>
      <c r="K4" s="5"/>
      <c r="L4" s="5"/>
      <c r="M4" s="43">
        <f aca="true" t="shared" si="0" ref="M4:M13">SUM(N4/P4)</f>
        <v>70.94444444444444</v>
      </c>
      <c r="N4" s="49">
        <f>'Punteggi subiti'!L40</f>
        <v>1915.5</v>
      </c>
      <c r="O4" s="5"/>
      <c r="P4" s="8">
        <f>COUNTIF('Classifica x giornata'!B32:L34,"0")+COUNTIF('Classifica x giornata'!B32:L34,"1")+COUNTIF('Classifica x giornata'!B32:L34,"3")</f>
        <v>27</v>
      </c>
      <c r="Q4" s="5"/>
      <c r="R4" s="12">
        <f>'Classifica x giornata'!O34</f>
        <v>23</v>
      </c>
      <c r="S4" s="5"/>
      <c r="T4" s="19">
        <f>'Classifica generale'!C31</f>
        <v>9</v>
      </c>
      <c r="U4" s="42"/>
    </row>
    <row r="5" spans="1:21" ht="24.75" customHeight="1">
      <c r="A5" s="19">
        <v>2</v>
      </c>
      <c r="B5" s="20" t="s">
        <v>44</v>
      </c>
      <c r="C5" s="8">
        <v>2</v>
      </c>
      <c r="D5" s="8">
        <v>1</v>
      </c>
      <c r="E5" s="8">
        <v>2</v>
      </c>
      <c r="F5" s="5"/>
      <c r="G5" s="8">
        <v>6</v>
      </c>
      <c r="H5" s="8">
        <v>8</v>
      </c>
      <c r="I5" s="12">
        <v>4</v>
      </c>
      <c r="J5" s="8" t="s">
        <v>9</v>
      </c>
      <c r="K5" s="3"/>
      <c r="L5" s="3"/>
      <c r="M5" s="43">
        <f t="shared" si="0"/>
        <v>69.33333333333333</v>
      </c>
      <c r="N5" s="49">
        <f>'Punteggi subiti'!E40</f>
        <v>1872</v>
      </c>
      <c r="O5" s="3"/>
      <c r="P5" s="8">
        <f>COUNTIF('Classifica x giornata'!B11:L13,"0")+COUNTIF('Classifica x giornata'!B11:L13,"1")+COUNTIF('Classifica x giornata'!B11:L13,"3")</f>
        <v>27</v>
      </c>
      <c r="Q5" s="3"/>
      <c r="R5" s="8">
        <f>'Classifica x giornata'!O13</f>
        <v>37</v>
      </c>
      <c r="S5" s="3"/>
      <c r="T5" s="19">
        <f>'Classifica generale'!C24</f>
        <v>5</v>
      </c>
      <c r="U5" s="53">
        <f>N5-N4</f>
        <v>-43.5</v>
      </c>
    </row>
    <row r="6" spans="1:21" ht="24.75" customHeight="1">
      <c r="A6" s="19">
        <v>3</v>
      </c>
      <c r="B6" s="20" t="s">
        <v>46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12">
        <v>4</v>
      </c>
      <c r="J6" s="8" t="s">
        <v>9</v>
      </c>
      <c r="K6" s="3"/>
      <c r="L6" s="3"/>
      <c r="M6" s="43">
        <f t="shared" si="0"/>
        <v>69.24074074074075</v>
      </c>
      <c r="N6" s="49">
        <f>'Punteggi subiti'!H40</f>
        <v>1869.5</v>
      </c>
      <c r="O6" s="3"/>
      <c r="P6" s="8">
        <f>COUNTIF('Classifica x giornata'!B20:L22,"0")+COUNTIF('Classifica x giornata'!B20:L22,"1")+COUNTIF('Classifica x giornata'!B20:L22,"3")</f>
        <v>27</v>
      </c>
      <c r="Q6" s="3"/>
      <c r="R6" s="12">
        <f>'Classifica x giornata'!O22</f>
        <v>20</v>
      </c>
      <c r="S6" s="3"/>
      <c r="T6" s="19">
        <f>'Classifica generale'!C27</f>
        <v>10</v>
      </c>
      <c r="U6" s="53">
        <f>N6-N4</f>
        <v>-46</v>
      </c>
    </row>
    <row r="7" spans="1:21" ht="24.75" customHeight="1">
      <c r="A7" s="19">
        <v>4</v>
      </c>
      <c r="B7" s="20" t="s">
        <v>35</v>
      </c>
      <c r="C7" s="8">
        <v>6</v>
      </c>
      <c r="D7" s="8">
        <v>0</v>
      </c>
      <c r="E7" s="8">
        <v>0</v>
      </c>
      <c r="F7" s="5"/>
      <c r="G7" s="8">
        <v>16</v>
      </c>
      <c r="H7" s="8">
        <v>6</v>
      </c>
      <c r="I7" s="12">
        <v>1</v>
      </c>
      <c r="J7" s="8" t="s">
        <v>8</v>
      </c>
      <c r="K7" s="5"/>
      <c r="L7" s="5"/>
      <c r="M7" s="43">
        <f t="shared" si="0"/>
        <v>69.12962962962963</v>
      </c>
      <c r="N7" s="49">
        <f>'Punteggi subiti'!D40</f>
        <v>1866.5</v>
      </c>
      <c r="O7" s="5"/>
      <c r="P7" s="8">
        <f>COUNTIF('Classifica x giornata'!B8:L10,"0")+COUNTIF('Classifica x giornata'!B8:L10,"1")+COUNTIF('Classifica x giornata'!B8:L10,"3")</f>
        <v>27</v>
      </c>
      <c r="Q7" s="5"/>
      <c r="R7" s="12">
        <f>'Classifica x giornata'!O10</f>
        <v>36</v>
      </c>
      <c r="S7" s="5"/>
      <c r="T7" s="19">
        <f>'Classifica generale'!C23</f>
        <v>6</v>
      </c>
      <c r="U7" s="53">
        <f>N7-N4</f>
        <v>-49</v>
      </c>
    </row>
    <row r="8" spans="1:21" ht="24.75" customHeight="1">
      <c r="A8" s="19">
        <v>5</v>
      </c>
      <c r="B8" s="20" t="s">
        <v>50</v>
      </c>
      <c r="C8" s="8">
        <v>3</v>
      </c>
      <c r="D8" s="8">
        <v>0</v>
      </c>
      <c r="E8" s="8">
        <v>2</v>
      </c>
      <c r="F8" s="5"/>
      <c r="G8" s="8">
        <v>6</v>
      </c>
      <c r="H8" s="8">
        <v>6</v>
      </c>
      <c r="I8" s="12">
        <v>2</v>
      </c>
      <c r="J8" s="8" t="s">
        <v>8</v>
      </c>
      <c r="K8" s="5"/>
      <c r="L8" s="5"/>
      <c r="M8" s="43">
        <f t="shared" si="0"/>
        <v>68.85185185185185</v>
      </c>
      <c r="N8" s="49">
        <f>'Punteggi subiti'!G40</f>
        <v>1859</v>
      </c>
      <c r="O8" s="5"/>
      <c r="P8" s="8">
        <f>COUNTIF('Classifica x giornata'!B17:L19,"0")+COUNTIF('Classifica x giornata'!B17:L19,"1")+COUNTIF('Classifica x giornata'!B17:L19,"3")</f>
        <v>27</v>
      </c>
      <c r="Q8" s="5"/>
      <c r="R8" s="12">
        <f>'Classifica x giornata'!O19</f>
        <v>48</v>
      </c>
      <c r="S8" s="5"/>
      <c r="T8" s="19">
        <f>'Classifica generale'!C26</f>
        <v>2</v>
      </c>
      <c r="U8" s="53">
        <f>N8-N4</f>
        <v>-56.5</v>
      </c>
    </row>
    <row r="9" spans="1:21" ht="24.75" customHeight="1">
      <c r="A9" s="19">
        <v>6</v>
      </c>
      <c r="B9" s="20" t="s">
        <v>26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12">
        <v>4</v>
      </c>
      <c r="J9" s="8" t="s">
        <v>9</v>
      </c>
      <c r="K9" s="5"/>
      <c r="L9" s="5"/>
      <c r="M9" s="43">
        <f t="shared" si="0"/>
        <v>68.75925925925925</v>
      </c>
      <c r="N9" s="49">
        <f>'Punteggi subiti'!K40</f>
        <v>1856.5</v>
      </c>
      <c r="O9" s="5"/>
      <c r="P9" s="8">
        <f>COUNTIF('Classifica x giornata'!B29:L31,"0")+COUNTIF('Classifica x giornata'!B29:L31,"1")+COUNTIF('Classifica x giornata'!B29:L31,"3")</f>
        <v>27</v>
      </c>
      <c r="Q9" s="5"/>
      <c r="R9" s="12">
        <f>'Classifica x giornata'!O31</f>
        <v>43</v>
      </c>
      <c r="S9" s="5"/>
      <c r="T9" s="19">
        <f>'Classifica generale'!C30</f>
        <v>3</v>
      </c>
      <c r="U9" s="53">
        <f>N9-N4</f>
        <v>-59</v>
      </c>
    </row>
    <row r="10" spans="1:21" ht="24.75" customHeight="1">
      <c r="A10" s="19">
        <v>7</v>
      </c>
      <c r="B10" s="20" t="s">
        <v>51</v>
      </c>
      <c r="C10" s="8">
        <v>1</v>
      </c>
      <c r="D10" s="8">
        <v>0</v>
      </c>
      <c r="E10" s="8">
        <v>4</v>
      </c>
      <c r="F10" s="6"/>
      <c r="G10" s="8">
        <v>6</v>
      </c>
      <c r="H10" s="8">
        <v>9</v>
      </c>
      <c r="I10" s="12">
        <v>5</v>
      </c>
      <c r="J10" s="8" t="s">
        <v>10</v>
      </c>
      <c r="K10" s="5"/>
      <c r="L10" s="5"/>
      <c r="M10" s="43">
        <f t="shared" si="0"/>
        <v>68.74074074074075</v>
      </c>
      <c r="N10" s="49">
        <f>'Punteggi subiti'!F40</f>
        <v>1856</v>
      </c>
      <c r="O10" s="5"/>
      <c r="P10" s="8">
        <f>COUNTIF('Classifica x giornata'!B14:L16,"0")+COUNTIF('Classifica x giornata'!B14:L16,"1")+COUNTIF('Classifica x giornata'!B14:L16,"3")</f>
        <v>27</v>
      </c>
      <c r="Q10" s="5"/>
      <c r="R10" s="12">
        <f>'Classifica x giornata'!O16</f>
        <v>36</v>
      </c>
      <c r="S10" s="5"/>
      <c r="T10" s="19">
        <f>'Classifica generale'!C25</f>
        <v>7</v>
      </c>
      <c r="U10" s="53">
        <f>N10-N4</f>
        <v>-59.5</v>
      </c>
    </row>
    <row r="11" spans="1:21" ht="24.75" customHeight="1">
      <c r="A11" s="19">
        <v>8</v>
      </c>
      <c r="B11" s="20" t="s">
        <v>47</v>
      </c>
      <c r="C11" s="8">
        <v>3</v>
      </c>
      <c r="D11" s="8">
        <v>0</v>
      </c>
      <c r="E11" s="8">
        <v>2</v>
      </c>
      <c r="F11" s="5"/>
      <c r="G11" s="8">
        <v>6</v>
      </c>
      <c r="H11" s="8">
        <v>6</v>
      </c>
      <c r="I11" s="12">
        <v>2</v>
      </c>
      <c r="J11" s="8" t="s">
        <v>8</v>
      </c>
      <c r="K11" s="5"/>
      <c r="L11" s="5"/>
      <c r="M11" s="43">
        <f t="shared" si="0"/>
        <v>68.46296296296296</v>
      </c>
      <c r="N11" s="49">
        <f>'Punteggi subiti'!I40</f>
        <v>1848.5</v>
      </c>
      <c r="O11" s="5"/>
      <c r="P11" s="8">
        <f>COUNTIF('Classifica x giornata'!B23:L25,"0")+COUNTIF('Classifica x giornata'!B23:L25,"1")+COUNTIF('Classifica x giornata'!B23:L25,"3")</f>
        <v>27</v>
      </c>
      <c r="Q11" s="5"/>
      <c r="R11" s="12">
        <f>'Classifica x giornata'!O25</f>
        <v>34</v>
      </c>
      <c r="S11" s="5"/>
      <c r="T11" s="19">
        <f>'Classifica generale'!C28</f>
        <v>8</v>
      </c>
      <c r="U11" s="53">
        <f>N11-N4</f>
        <v>-67</v>
      </c>
    </row>
    <row r="12" spans="1:21" ht="24.75" customHeight="1">
      <c r="A12" s="19">
        <v>9</v>
      </c>
      <c r="B12" s="20" t="s">
        <v>34</v>
      </c>
      <c r="C12" s="8">
        <v>6</v>
      </c>
      <c r="D12" s="8">
        <v>0</v>
      </c>
      <c r="E12" s="8">
        <v>0</v>
      </c>
      <c r="F12" s="5"/>
      <c r="G12" s="8">
        <v>16</v>
      </c>
      <c r="H12" s="8">
        <v>6</v>
      </c>
      <c r="I12" s="12">
        <v>1</v>
      </c>
      <c r="J12" s="8" t="s">
        <v>8</v>
      </c>
      <c r="K12" s="5"/>
      <c r="L12" s="5"/>
      <c r="M12" s="43">
        <f t="shared" si="0"/>
        <v>68.07407407407408</v>
      </c>
      <c r="N12" s="49">
        <f>'Punteggi subiti'!C40</f>
        <v>1838</v>
      </c>
      <c r="O12" s="5"/>
      <c r="P12" s="8">
        <f>COUNTIF('Classifica x giornata'!B5:L7,"0")+COUNTIF('Classifica x giornata'!B5:L7,"1")+COUNTIF('Classifica x giornata'!B5:L7,"3")</f>
        <v>27</v>
      </c>
      <c r="Q12" s="5"/>
      <c r="R12" s="12">
        <f>'Classifica x giornata'!O7</f>
        <v>55</v>
      </c>
      <c r="S12" s="5"/>
      <c r="T12" s="19">
        <f>'Classifica generale'!C22</f>
        <v>1</v>
      </c>
      <c r="U12" s="53">
        <f>N12-N4</f>
        <v>-77.5</v>
      </c>
    </row>
    <row r="13" spans="1:22" ht="24.75" customHeight="1">
      <c r="A13" s="19">
        <v>10</v>
      </c>
      <c r="B13" s="20" t="s">
        <v>0</v>
      </c>
      <c r="C13" s="8">
        <v>2</v>
      </c>
      <c r="D13" s="8">
        <v>0</v>
      </c>
      <c r="E13" s="8">
        <v>3</v>
      </c>
      <c r="F13" s="5"/>
      <c r="G13" s="8">
        <v>3</v>
      </c>
      <c r="H13" s="8">
        <v>3</v>
      </c>
      <c r="I13" s="12">
        <v>6</v>
      </c>
      <c r="J13" s="8" t="s">
        <v>9</v>
      </c>
      <c r="K13" s="5"/>
      <c r="L13" s="5"/>
      <c r="M13" s="43">
        <f t="shared" si="0"/>
        <v>67.72222222222223</v>
      </c>
      <c r="N13" s="49">
        <f>'Punteggi subiti'!J40</f>
        <v>1828.5</v>
      </c>
      <c r="O13" s="5"/>
      <c r="P13" s="8">
        <f>COUNTIF('Classifica x giornata'!B26:L28,"0")+COUNTIF('Classifica x giornata'!B26:L28,"1")+COUNTIF('Classifica x giornata'!B26:L28,"3")</f>
        <v>27</v>
      </c>
      <c r="Q13" s="5"/>
      <c r="R13" s="12">
        <f>'Classifica x giornata'!O28</f>
        <v>41</v>
      </c>
      <c r="S13" s="5"/>
      <c r="T13" s="19">
        <f>'Classifica generale'!C29</f>
        <v>4</v>
      </c>
      <c r="U13" s="53">
        <f>N13-N4</f>
        <v>-87</v>
      </c>
      <c r="V13" s="50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ht="14.25">
      <c r="N17" s="7"/>
    </row>
    <row r="18" ht="14.25">
      <c r="N18" s="7"/>
    </row>
    <row r="19" ht="14.25">
      <c r="N19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20.28125" style="0" customWidth="1"/>
    <col min="5" max="5" width="3.57421875" style="0" customWidth="1"/>
    <col min="7" max="7" width="2.28125" style="0" customWidth="1"/>
  </cols>
  <sheetData>
    <row r="1" spans="1:12" ht="16.5" customHeight="1">
      <c r="A1" s="112" t="s">
        <v>1</v>
      </c>
      <c r="B1" s="118" t="s">
        <v>29</v>
      </c>
      <c r="C1" s="118" t="s">
        <v>30</v>
      </c>
      <c r="D1" s="118" t="s">
        <v>31</v>
      </c>
      <c r="E1" s="117"/>
      <c r="F1" s="118" t="s">
        <v>36</v>
      </c>
      <c r="G1" s="2"/>
      <c r="H1" s="118" t="s">
        <v>32</v>
      </c>
      <c r="I1" s="2"/>
      <c r="J1" s="2"/>
      <c r="K1" s="2"/>
      <c r="L1" s="2"/>
    </row>
    <row r="2" spans="1:12" ht="16.5" customHeight="1">
      <c r="A2" s="113"/>
      <c r="B2" s="119"/>
      <c r="C2" s="119"/>
      <c r="D2" s="119"/>
      <c r="E2" s="117"/>
      <c r="F2" s="119"/>
      <c r="G2" s="2"/>
      <c r="H2" s="119"/>
      <c r="I2" s="2"/>
      <c r="J2" s="2"/>
      <c r="K2" s="2"/>
      <c r="L2" s="2"/>
    </row>
    <row r="3" spans="1:12" ht="16.5" customHeight="1">
      <c r="A3" s="113"/>
      <c r="B3" s="120"/>
      <c r="C3" s="120"/>
      <c r="D3" s="120"/>
      <c r="E3" s="117"/>
      <c r="F3" s="120"/>
      <c r="G3" s="2"/>
      <c r="H3" s="120"/>
      <c r="I3" s="2"/>
      <c r="J3" s="2"/>
      <c r="K3" s="2"/>
      <c r="L3" s="2"/>
    </row>
    <row r="4" spans="1:12" ht="16.5" customHeight="1">
      <c r="A4" s="44"/>
      <c r="B4" s="4"/>
      <c r="C4" s="4"/>
      <c r="D4" s="4"/>
      <c r="E4" s="5"/>
      <c r="F4" s="4"/>
      <c r="G4" s="2"/>
      <c r="H4" s="4"/>
      <c r="I4" s="2"/>
      <c r="J4" s="2"/>
      <c r="K4" s="2"/>
      <c r="L4" s="2"/>
    </row>
    <row r="5" spans="1:12" ht="33.75" customHeight="1">
      <c r="A5" s="46" t="s">
        <v>50</v>
      </c>
      <c r="B5" s="78"/>
      <c r="C5" s="78"/>
      <c r="D5" s="45">
        <v>0</v>
      </c>
      <c r="E5" s="17"/>
      <c r="F5" s="45">
        <f>SUM(B5:D5)</f>
        <v>0</v>
      </c>
      <c r="G5" s="48"/>
      <c r="H5" s="45">
        <f>COUNTIF(B5:D5,3)+COUNTIF(B5:D5,1)+COUNTIF(B5:D5,0)</f>
        <v>1</v>
      </c>
      <c r="I5" s="2"/>
      <c r="J5" s="2"/>
      <c r="K5" s="2"/>
      <c r="L5" s="2"/>
    </row>
    <row r="6" spans="1:12" ht="33.75" customHeight="1">
      <c r="A6" s="46" t="s">
        <v>26</v>
      </c>
      <c r="B6" s="78"/>
      <c r="C6" s="45">
        <v>3</v>
      </c>
      <c r="D6" s="45">
        <v>3</v>
      </c>
      <c r="E6" s="17"/>
      <c r="F6" s="45">
        <f>SUM(B6:D6)</f>
        <v>6</v>
      </c>
      <c r="G6" s="48"/>
      <c r="H6" s="45">
        <f>COUNTIF(B6:D6,3)+COUNTIF(B6:D6,1)+COUNTIF(B6:D6,0)</f>
        <v>2</v>
      </c>
      <c r="I6" s="2"/>
      <c r="J6" s="2"/>
      <c r="K6" s="2"/>
      <c r="L6" s="2"/>
    </row>
    <row r="7" spans="1:12" ht="33.75" customHeight="1">
      <c r="A7" s="46" t="s">
        <v>0</v>
      </c>
      <c r="B7" s="45">
        <v>3</v>
      </c>
      <c r="C7" s="45">
        <v>0</v>
      </c>
      <c r="D7" s="78"/>
      <c r="E7" s="17"/>
      <c r="F7" s="45">
        <f>SUM(B7:D7)</f>
        <v>3</v>
      </c>
      <c r="G7" s="48"/>
      <c r="H7" s="45">
        <f>COUNTIF(B7:D7,3)+COUNTIF(B7:D7,1)+COUNTIF(B7:D7,0)</f>
        <v>2</v>
      </c>
      <c r="I7" s="2"/>
      <c r="J7" s="2"/>
      <c r="K7" s="2"/>
      <c r="L7" s="2"/>
    </row>
    <row r="8" spans="1:12" ht="33.75" customHeight="1">
      <c r="A8" s="46" t="s">
        <v>44</v>
      </c>
      <c r="B8" s="45">
        <v>0</v>
      </c>
      <c r="C8" s="78"/>
      <c r="D8" s="78"/>
      <c r="E8" s="17"/>
      <c r="F8" s="45">
        <f>SUM(B8:D8)</f>
        <v>0</v>
      </c>
      <c r="G8" s="47"/>
      <c r="H8" s="45">
        <f>COUNTIF(B8:D8,3)+COUNTIF(B8:D8,1)+COUNTIF(B8:D8,0)</f>
        <v>1</v>
      </c>
      <c r="I8" s="2"/>
      <c r="J8" s="2"/>
      <c r="K8" s="2"/>
      <c r="L8" s="2"/>
    </row>
    <row r="9" spans="1:12" ht="19.5" customHeight="1">
      <c r="A9" s="46"/>
      <c r="B9" s="45"/>
      <c r="C9" s="45"/>
      <c r="D9" s="45"/>
      <c r="E9" s="17"/>
      <c r="F9" s="45"/>
      <c r="G9" s="48"/>
      <c r="H9" s="45"/>
      <c r="I9" s="2"/>
      <c r="J9" s="2"/>
      <c r="K9" s="2"/>
      <c r="L9" s="2"/>
    </row>
    <row r="10" spans="1:12" ht="16.5" customHeight="1">
      <c r="A10" s="112" t="s">
        <v>1</v>
      </c>
      <c r="B10" s="118" t="s">
        <v>30</v>
      </c>
      <c r="C10" s="121" t="s">
        <v>31</v>
      </c>
      <c r="D10" s="117"/>
      <c r="E10" s="117"/>
      <c r="F10" s="118" t="s">
        <v>36</v>
      </c>
      <c r="G10" s="2"/>
      <c r="H10" s="118" t="s">
        <v>32</v>
      </c>
      <c r="I10" s="2"/>
      <c r="J10" s="2"/>
      <c r="K10" s="2"/>
      <c r="L10" s="2"/>
    </row>
    <row r="11" spans="1:12" ht="16.5" customHeight="1">
      <c r="A11" s="113"/>
      <c r="B11" s="119"/>
      <c r="C11" s="119"/>
      <c r="D11" s="117"/>
      <c r="E11" s="117"/>
      <c r="F11" s="119"/>
      <c r="G11" s="2"/>
      <c r="H11" s="119"/>
      <c r="I11" s="2"/>
      <c r="J11" s="2"/>
      <c r="K11" s="2"/>
      <c r="L11" s="2"/>
    </row>
    <row r="12" spans="1:12" ht="16.5" customHeight="1">
      <c r="A12" s="113"/>
      <c r="B12" s="120"/>
      <c r="C12" s="122"/>
      <c r="D12" s="117"/>
      <c r="E12" s="117"/>
      <c r="F12" s="120"/>
      <c r="G12" s="2"/>
      <c r="H12" s="120"/>
      <c r="I12" s="2"/>
      <c r="J12" s="2"/>
      <c r="K12" s="2"/>
      <c r="L12" s="2"/>
    </row>
    <row r="13" spans="1:12" ht="33.75" customHeight="1">
      <c r="A13" s="46"/>
      <c r="B13" s="45"/>
      <c r="C13" s="45"/>
      <c r="D13" s="17"/>
      <c r="E13" s="17"/>
      <c r="F13" s="45">
        <f>SUM(B13:C13)</f>
        <v>0</v>
      </c>
      <c r="G13" s="48"/>
      <c r="H13" s="45">
        <f>COUNTIF(B13:C13,3)+COUNTIF(B13:C13,1)+COUNTIF(B13:C13,0)</f>
        <v>0</v>
      </c>
      <c r="I13" s="2"/>
      <c r="J13" s="2"/>
      <c r="K13" s="2"/>
      <c r="L13" s="2"/>
    </row>
    <row r="14" spans="1:12" ht="33.75" customHeight="1">
      <c r="A14" s="46"/>
      <c r="B14" s="45"/>
      <c r="C14" s="45"/>
      <c r="D14" s="17"/>
      <c r="E14" s="17"/>
      <c r="F14" s="45">
        <f>SUM(B14:C14)</f>
        <v>0</v>
      </c>
      <c r="G14" s="48"/>
      <c r="H14" s="45">
        <f>COUNTIF(B14:C14,3)+COUNTIF(B14:C14,1)+COUNTIF(B14:C14,0)</f>
        <v>0</v>
      </c>
      <c r="I14" s="2"/>
      <c r="J14" s="2"/>
      <c r="K14" s="2"/>
      <c r="L14" s="2"/>
    </row>
    <row r="15" spans="1:12" ht="33.75" customHeight="1">
      <c r="A15" s="46"/>
      <c r="B15" s="45"/>
      <c r="C15" s="45"/>
      <c r="D15" s="17"/>
      <c r="E15" s="17"/>
      <c r="F15" s="45">
        <f>SUM(B15:C15)</f>
        <v>0</v>
      </c>
      <c r="G15" s="48"/>
      <c r="H15" s="45">
        <f>COUNTIF(B15:C15,3)+COUNTIF(B15:C15,1)+COUNTIF(B15:C15,0)</f>
        <v>0</v>
      </c>
      <c r="I15" s="2"/>
      <c r="J15" s="2"/>
      <c r="K15" s="2"/>
      <c r="L15" s="2"/>
    </row>
    <row r="16" spans="1:12" ht="33.75" customHeight="1">
      <c r="A16" s="46"/>
      <c r="B16" s="45"/>
      <c r="C16" s="45"/>
      <c r="D16" s="17"/>
      <c r="E16" s="17"/>
      <c r="F16" s="45">
        <f>SUM(B16:C16)</f>
        <v>0</v>
      </c>
      <c r="G16" s="48"/>
      <c r="H16" s="45">
        <f>COUNTIF(B16:C16,3)+COUNTIF(B16:C16,1)+COUNTIF(B16:C16,0)</f>
        <v>0</v>
      </c>
      <c r="I16" s="2"/>
      <c r="J16" s="2"/>
      <c r="K16" s="2"/>
      <c r="L16" s="2"/>
    </row>
    <row r="17" spans="6:12" ht="12.75">
      <c r="F17" s="2"/>
      <c r="G17" s="2"/>
      <c r="H17" s="2"/>
      <c r="I17" s="2"/>
      <c r="J17" s="2"/>
      <c r="K17" s="2"/>
      <c r="L17" s="2"/>
    </row>
    <row r="18" spans="10:12" ht="12.75">
      <c r="J18" s="2"/>
      <c r="K18" s="2"/>
      <c r="L18" s="2"/>
    </row>
    <row r="19" spans="10:12" ht="12.75">
      <c r="J19" s="2"/>
      <c r="K19" s="2"/>
      <c r="L19" s="2"/>
    </row>
  </sheetData>
  <mergeCells count="14">
    <mergeCell ref="H1:H3"/>
    <mergeCell ref="C1:C3"/>
    <mergeCell ref="D1:D3"/>
    <mergeCell ref="F1:F3"/>
    <mergeCell ref="E1:E3"/>
    <mergeCell ref="A10:A12"/>
    <mergeCell ref="B10:B12"/>
    <mergeCell ref="C10:C12"/>
    <mergeCell ref="A1:A3"/>
    <mergeCell ref="B1:B3"/>
    <mergeCell ref="E10:E12"/>
    <mergeCell ref="F10:F12"/>
    <mergeCell ref="H10:H12"/>
    <mergeCell ref="D10:D12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="95" zoomScaleNormal="95" workbookViewId="0" topLeftCell="A1">
      <selection activeCell="B4" sqref="B4:R13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41" customWidth="1"/>
  </cols>
  <sheetData>
    <row r="1" spans="1:21" s="1" customFormat="1" ht="16.5" customHeight="1">
      <c r="A1" s="123" t="s">
        <v>3</v>
      </c>
      <c r="B1" s="102" t="s">
        <v>1</v>
      </c>
      <c r="C1" s="104" t="s">
        <v>11</v>
      </c>
      <c r="D1" s="108"/>
      <c r="E1" s="105"/>
      <c r="F1" s="22"/>
      <c r="G1" s="23" t="s">
        <v>13</v>
      </c>
      <c r="H1" s="23" t="s">
        <v>13</v>
      </c>
      <c r="I1" s="104" t="s">
        <v>15</v>
      </c>
      <c r="J1" s="105"/>
      <c r="K1" s="26"/>
      <c r="L1" s="22"/>
      <c r="M1" s="23" t="s">
        <v>18</v>
      </c>
      <c r="N1" s="23" t="s">
        <v>20</v>
      </c>
      <c r="O1" s="25"/>
      <c r="P1" s="23" t="s">
        <v>11</v>
      </c>
      <c r="Q1" s="22"/>
      <c r="R1" s="102" t="s">
        <v>6</v>
      </c>
      <c r="S1" s="22"/>
      <c r="T1" s="102" t="s">
        <v>3</v>
      </c>
      <c r="U1" s="41"/>
    </row>
    <row r="2" spans="1:21" s="1" customFormat="1" ht="16.5" customHeight="1">
      <c r="A2" s="124"/>
      <c r="B2" s="115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6" t="s">
        <v>16</v>
      </c>
      <c r="J2" s="107"/>
      <c r="K2" s="21"/>
      <c r="L2" s="21"/>
      <c r="M2" s="24" t="s">
        <v>21</v>
      </c>
      <c r="N2" s="24" t="s">
        <v>17</v>
      </c>
      <c r="O2" s="21"/>
      <c r="P2" s="24" t="s">
        <v>7</v>
      </c>
      <c r="Q2" s="21"/>
      <c r="R2" s="115"/>
      <c r="S2" s="21"/>
      <c r="T2" s="115"/>
      <c r="U2" s="41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34</v>
      </c>
      <c r="C4" s="8">
        <v>6</v>
      </c>
      <c r="D4" s="8">
        <v>0</v>
      </c>
      <c r="E4" s="8">
        <v>0</v>
      </c>
      <c r="F4" s="5"/>
      <c r="G4" s="8">
        <v>16</v>
      </c>
      <c r="H4" s="8">
        <v>6</v>
      </c>
      <c r="I4" s="12">
        <v>1</v>
      </c>
      <c r="J4" s="8" t="s">
        <v>8</v>
      </c>
      <c r="K4" s="5"/>
      <c r="L4" s="5"/>
      <c r="M4" s="43">
        <f>SUM(N4/P4)</f>
        <v>71.75925925925925</v>
      </c>
      <c r="N4" s="61">
        <f>'Punteggi fatti'!C36</f>
        <v>1937.5</v>
      </c>
      <c r="O4" s="5"/>
      <c r="P4" s="8">
        <v>27</v>
      </c>
      <c r="Q4" s="5"/>
      <c r="R4" s="12">
        <f>SUM('Classifica x giornata'!O7)</f>
        <v>55</v>
      </c>
      <c r="S4" s="5"/>
      <c r="T4" s="19"/>
      <c r="U4" s="42"/>
    </row>
    <row r="5" spans="1:21" ht="24.75" customHeight="1">
      <c r="A5" s="19">
        <v>2</v>
      </c>
      <c r="B5" s="20" t="s">
        <v>35</v>
      </c>
      <c r="C5" s="8">
        <v>2</v>
      </c>
      <c r="D5" s="8">
        <v>1</v>
      </c>
      <c r="E5" s="8">
        <v>2</v>
      </c>
      <c r="F5" s="5"/>
      <c r="G5" s="8">
        <v>6</v>
      </c>
      <c r="H5" s="8">
        <v>8</v>
      </c>
      <c r="I5" s="12">
        <v>4</v>
      </c>
      <c r="J5" s="8" t="s">
        <v>9</v>
      </c>
      <c r="K5" s="3"/>
      <c r="L5" s="3"/>
      <c r="M5" s="43">
        <f>SUM(N5/P5)</f>
        <v>70.83333333333333</v>
      </c>
      <c r="N5" s="61">
        <f>'Punteggi fatti'!D36</f>
        <v>1912.5</v>
      </c>
      <c r="O5" s="3"/>
      <c r="P5" s="8">
        <v>27</v>
      </c>
      <c r="Q5" s="3"/>
      <c r="R5" s="12">
        <f>SUM('Classifica x giornata'!O10+'Class. x giorn. po'!F6)</f>
        <v>42</v>
      </c>
      <c r="S5" s="3"/>
      <c r="T5" s="19"/>
      <c r="U5" s="42"/>
    </row>
    <row r="6" spans="1:21" ht="24.75" customHeight="1">
      <c r="A6" s="19">
        <v>3</v>
      </c>
      <c r="B6" s="20" t="s">
        <v>26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12">
        <v>4</v>
      </c>
      <c r="J6" s="8" t="s">
        <v>9</v>
      </c>
      <c r="K6" s="5"/>
      <c r="L6" s="5"/>
      <c r="M6" s="43">
        <f>SUM(N6/P6)</f>
        <v>69.91379310344827</v>
      </c>
      <c r="N6" s="61">
        <f>'Punteggi fatti'!K36</f>
        <v>2027.5</v>
      </c>
      <c r="O6" s="5"/>
      <c r="P6" s="8">
        <f>SUM(27+'Class. x giorn. po'!H6)</f>
        <v>29</v>
      </c>
      <c r="Q6" s="5"/>
      <c r="R6" s="12">
        <f>SUM('Classifica x giornata'!O31)</f>
        <v>43</v>
      </c>
      <c r="S6" s="5"/>
      <c r="T6" s="19"/>
      <c r="U6" s="42"/>
    </row>
    <row r="7" spans="1:21" ht="24.75" customHeight="1">
      <c r="A7" s="19">
        <v>4</v>
      </c>
      <c r="B7" s="20" t="s">
        <v>50</v>
      </c>
      <c r="C7" s="8">
        <v>3</v>
      </c>
      <c r="D7" s="8">
        <v>0</v>
      </c>
      <c r="E7" s="8">
        <v>2</v>
      </c>
      <c r="F7" s="5"/>
      <c r="G7" s="8">
        <v>6</v>
      </c>
      <c r="H7" s="8">
        <v>6</v>
      </c>
      <c r="I7" s="12">
        <v>2</v>
      </c>
      <c r="J7" s="8" t="s">
        <v>8</v>
      </c>
      <c r="K7" s="5"/>
      <c r="L7" s="5"/>
      <c r="M7" s="43">
        <f>SUM(N7/P7)</f>
        <v>69.89285714285714</v>
      </c>
      <c r="N7" s="61">
        <f>'Punteggi fatti'!G36</f>
        <v>1957</v>
      </c>
      <c r="O7" s="5"/>
      <c r="P7" s="8">
        <f>SUM(27+'Class. x giorn. po'!H5)</f>
        <v>28</v>
      </c>
      <c r="Q7" s="5"/>
      <c r="R7" s="12">
        <f>SUM('Classifica x giornata'!O19+'Class. x giorn. po'!F5)</f>
        <v>48</v>
      </c>
      <c r="S7" s="5"/>
      <c r="T7" s="19"/>
      <c r="U7" s="42"/>
    </row>
    <row r="8" spans="1:21" ht="24.75" customHeight="1">
      <c r="A8" s="19">
        <v>5</v>
      </c>
      <c r="B8" s="20" t="s">
        <v>0</v>
      </c>
      <c r="C8" s="8">
        <v>2</v>
      </c>
      <c r="D8" s="8">
        <v>0</v>
      </c>
      <c r="E8" s="8">
        <v>3</v>
      </c>
      <c r="F8" s="5"/>
      <c r="G8" s="8">
        <v>3</v>
      </c>
      <c r="H8" s="8">
        <v>3</v>
      </c>
      <c r="I8" s="12">
        <v>6</v>
      </c>
      <c r="J8" s="8" t="s">
        <v>9</v>
      </c>
      <c r="K8" s="5"/>
      <c r="L8" s="5"/>
      <c r="M8" s="43">
        <f>SUM(N8/P8)</f>
        <v>69.3103448275862</v>
      </c>
      <c r="N8" s="61">
        <f>'Punteggi fatti'!J36</f>
        <v>2010</v>
      </c>
      <c r="O8" s="5"/>
      <c r="P8" s="8">
        <f>SUM(27+'Class. x giorn. po'!H7)</f>
        <v>29</v>
      </c>
      <c r="Q8" s="5"/>
      <c r="R8" s="12">
        <f>SUM('Classifica x giornata'!O28)</f>
        <v>41</v>
      </c>
      <c r="S8" s="5"/>
      <c r="T8" s="19"/>
      <c r="U8" s="42"/>
    </row>
    <row r="9" spans="1:21" ht="24.75" customHeight="1">
      <c r="A9" s="19">
        <v>6</v>
      </c>
      <c r="B9" s="20" t="s">
        <v>51</v>
      </c>
      <c r="C9" s="8">
        <v>1</v>
      </c>
      <c r="D9" s="8">
        <v>0</v>
      </c>
      <c r="E9" s="8">
        <v>4</v>
      </c>
      <c r="F9" s="6"/>
      <c r="G9" s="8">
        <v>6</v>
      </c>
      <c r="H9" s="8">
        <v>9</v>
      </c>
      <c r="I9" s="12">
        <v>5</v>
      </c>
      <c r="J9" s="8" t="s">
        <v>10</v>
      </c>
      <c r="K9" s="6"/>
      <c r="L9" s="6"/>
      <c r="M9" s="43">
        <f>SUM(N9/P9)</f>
        <v>68.61111111111111</v>
      </c>
      <c r="N9" s="61">
        <f>'Punteggi fatti'!F36</f>
        <v>1852.5</v>
      </c>
      <c r="O9" s="6"/>
      <c r="P9" s="8">
        <v>27</v>
      </c>
      <c r="Q9" s="6"/>
      <c r="R9" s="12">
        <f>SUM('Classifica x giornata'!O16+'Class. x giorn. po'!F7)</f>
        <v>39</v>
      </c>
      <c r="S9" s="5"/>
      <c r="T9" s="19"/>
      <c r="U9" s="42"/>
    </row>
    <row r="10" spans="1:21" ht="24.75" customHeight="1">
      <c r="A10" s="19">
        <v>7</v>
      </c>
      <c r="B10" s="20" t="s">
        <v>44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9</v>
      </c>
      <c r="K10" s="6"/>
      <c r="L10" s="6"/>
      <c r="M10" s="43">
        <f>SUM(N10/P10)</f>
        <v>68.10714285714286</v>
      </c>
      <c r="N10" s="61">
        <f>'Punteggi fatti'!E36</f>
        <v>1907</v>
      </c>
      <c r="O10" s="6"/>
      <c r="P10" s="8">
        <f>SUM(27+'Class. x giorn. po'!H8)</f>
        <v>28</v>
      </c>
      <c r="Q10" s="6"/>
      <c r="R10" s="12">
        <f>SUM('Classifica x giornata'!O13)</f>
        <v>37</v>
      </c>
      <c r="S10" s="5"/>
      <c r="T10" s="19"/>
      <c r="U10" s="42"/>
    </row>
    <row r="11" spans="1:21" ht="24.75" customHeight="1">
      <c r="A11" s="19">
        <v>8</v>
      </c>
      <c r="B11" s="20" t="s">
        <v>49</v>
      </c>
      <c r="C11" s="8">
        <v>1</v>
      </c>
      <c r="D11" s="8">
        <v>0</v>
      </c>
      <c r="E11" s="8">
        <v>4</v>
      </c>
      <c r="F11" s="5"/>
      <c r="G11" s="8">
        <v>3</v>
      </c>
      <c r="H11" s="8">
        <v>6</v>
      </c>
      <c r="I11" s="12">
        <v>7</v>
      </c>
      <c r="J11" s="8" t="s">
        <v>8</v>
      </c>
      <c r="K11" s="5"/>
      <c r="L11" s="5"/>
      <c r="M11" s="43">
        <f>SUM(N11/P11)</f>
        <v>67.77777777777777</v>
      </c>
      <c r="N11" s="62">
        <f>'Punteggi fatti'!L36</f>
        <v>1830</v>
      </c>
      <c r="O11" s="5"/>
      <c r="P11" s="8">
        <v>27</v>
      </c>
      <c r="Q11" s="5"/>
      <c r="R11" s="12">
        <f>SUM('Classifica x giornata'!O34)</f>
        <v>23</v>
      </c>
      <c r="S11" s="5"/>
      <c r="T11" s="19"/>
      <c r="U11" s="42"/>
    </row>
    <row r="12" spans="1:21" ht="24.75" customHeight="1">
      <c r="A12" s="19">
        <v>9</v>
      </c>
      <c r="B12" s="20" t="s">
        <v>47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12">
        <v>4</v>
      </c>
      <c r="J12" s="8" t="s">
        <v>9</v>
      </c>
      <c r="K12" s="5"/>
      <c r="L12" s="5"/>
      <c r="M12" s="43">
        <f>SUM(N12/P12)</f>
        <v>67.44444444444444</v>
      </c>
      <c r="N12" s="61">
        <f>'Punteggi fatti'!I36</f>
        <v>1821</v>
      </c>
      <c r="O12" s="5"/>
      <c r="P12" s="8">
        <v>27</v>
      </c>
      <c r="Q12" s="5"/>
      <c r="R12" s="12">
        <f>SUM('Classifica x giornata'!O25+'Class. x giorn. po'!F8)</f>
        <v>34</v>
      </c>
      <c r="S12" s="5"/>
      <c r="T12" s="19"/>
      <c r="U12" s="42"/>
    </row>
    <row r="13" spans="1:21" ht="24.75" customHeight="1">
      <c r="A13" s="19">
        <v>10</v>
      </c>
      <c r="B13" s="20" t="s">
        <v>46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12">
        <v>4</v>
      </c>
      <c r="J13" s="8" t="s">
        <v>9</v>
      </c>
      <c r="K13" s="5"/>
      <c r="L13" s="5"/>
      <c r="M13" s="43">
        <f>SUM(N13/P13)</f>
        <v>65.98148148148148</v>
      </c>
      <c r="N13" s="61">
        <f>'Punteggi fatti'!H36</f>
        <v>1781.5</v>
      </c>
      <c r="O13" s="5"/>
      <c r="P13" s="8">
        <v>27</v>
      </c>
      <c r="Q13" s="5"/>
      <c r="R13" s="12">
        <f>SUM('Classifica x giornata'!O22)</f>
        <v>20</v>
      </c>
      <c r="S13" s="5"/>
      <c r="T13" s="19"/>
      <c r="U13" s="42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/>
      <c r="Q18" s="7"/>
      <c r="R18" s="7"/>
      <c r="S18" s="7"/>
      <c r="T18" s="6"/>
    </row>
    <row r="19" spans="14:18" ht="14.25">
      <c r="N19" s="7"/>
      <c r="O19" s="7"/>
      <c r="P19" s="7"/>
      <c r="Q19" s="7"/>
      <c r="R19" s="7"/>
    </row>
    <row r="20" spans="14:18" ht="14.25">
      <c r="N20" s="7"/>
      <c r="O20" s="7"/>
      <c r="P20" s="7"/>
      <c r="Q20" s="7"/>
      <c r="R20" s="7"/>
    </row>
    <row r="22" ht="14.25">
      <c r="N22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zoomScale="95" zoomScaleNormal="95" workbookViewId="0" topLeftCell="A1">
      <selection activeCell="P5" sqref="P5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4" customWidth="1"/>
  </cols>
  <sheetData>
    <row r="1" spans="1:21" s="1" customFormat="1" ht="16.5" customHeight="1">
      <c r="A1" s="123"/>
      <c r="B1" s="102" t="s">
        <v>1</v>
      </c>
      <c r="C1" s="104" t="s">
        <v>11</v>
      </c>
      <c r="D1" s="108"/>
      <c r="E1" s="105"/>
      <c r="F1" s="22"/>
      <c r="G1" s="23" t="s">
        <v>13</v>
      </c>
      <c r="H1" s="23" t="s">
        <v>13</v>
      </c>
      <c r="I1" s="104" t="s">
        <v>15</v>
      </c>
      <c r="J1" s="105"/>
      <c r="K1" s="22"/>
      <c r="L1" s="26"/>
      <c r="M1" s="23" t="s">
        <v>18</v>
      </c>
      <c r="N1" s="23" t="s">
        <v>20</v>
      </c>
      <c r="O1" s="22"/>
      <c r="P1" s="23" t="s">
        <v>11</v>
      </c>
      <c r="Q1" s="25"/>
      <c r="R1" s="102" t="s">
        <v>6</v>
      </c>
      <c r="S1" s="22"/>
      <c r="T1" s="102" t="s">
        <v>3</v>
      </c>
      <c r="U1" s="34"/>
    </row>
    <row r="2" spans="1:21" s="1" customFormat="1" ht="16.5" customHeight="1">
      <c r="A2" s="124"/>
      <c r="B2" s="115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6" t="s">
        <v>16</v>
      </c>
      <c r="J2" s="107"/>
      <c r="K2" s="21"/>
      <c r="L2" s="21"/>
      <c r="M2" s="24" t="s">
        <v>22</v>
      </c>
      <c r="N2" s="24" t="s">
        <v>19</v>
      </c>
      <c r="O2" s="21"/>
      <c r="P2" s="24" t="s">
        <v>7</v>
      </c>
      <c r="Q2" s="21"/>
      <c r="R2" s="115"/>
      <c r="S2" s="21"/>
      <c r="T2" s="116"/>
      <c r="U2" s="34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0" ht="24.75" customHeight="1">
      <c r="A4" s="19">
        <v>1</v>
      </c>
      <c r="B4" s="20" t="s">
        <v>49</v>
      </c>
      <c r="C4" s="8">
        <v>1</v>
      </c>
      <c r="D4" s="8">
        <v>0</v>
      </c>
      <c r="E4" s="8">
        <v>4</v>
      </c>
      <c r="F4" s="5"/>
      <c r="G4" s="8">
        <v>3</v>
      </c>
      <c r="H4" s="8">
        <v>6</v>
      </c>
      <c r="I4" s="12">
        <v>7</v>
      </c>
      <c r="J4" s="8" t="s">
        <v>8</v>
      </c>
      <c r="K4" s="6"/>
      <c r="L4" s="6"/>
      <c r="M4" s="43">
        <f>SUM(N4/P4)</f>
        <v>70.94444444444444</v>
      </c>
      <c r="N4" s="62">
        <f>'Punteggi subiti'!L36</f>
        <v>1915.5</v>
      </c>
      <c r="O4" s="6"/>
      <c r="P4" s="8">
        <f>SUM(27)</f>
        <v>27</v>
      </c>
      <c r="Q4" s="6"/>
      <c r="R4" s="12">
        <f>SUM('Classifica x giornata'!O34)</f>
        <v>23</v>
      </c>
      <c r="S4" s="5"/>
      <c r="T4" s="19"/>
    </row>
    <row r="5" spans="1:20" ht="24.75" customHeight="1">
      <c r="A5" s="19">
        <v>2</v>
      </c>
      <c r="B5" s="20" t="s">
        <v>44</v>
      </c>
      <c r="C5" s="8">
        <v>2</v>
      </c>
      <c r="D5" s="8">
        <v>1</v>
      </c>
      <c r="E5" s="8">
        <v>2</v>
      </c>
      <c r="F5" s="5"/>
      <c r="G5" s="8">
        <v>6</v>
      </c>
      <c r="H5" s="8">
        <v>8</v>
      </c>
      <c r="I5" s="12">
        <v>4</v>
      </c>
      <c r="J5" s="8" t="s">
        <v>9</v>
      </c>
      <c r="K5" s="3"/>
      <c r="L5" s="3"/>
      <c r="M5" s="43">
        <f>SUM(N5/P5)</f>
        <v>69.82142857142857</v>
      </c>
      <c r="N5" s="61">
        <f>'Punteggi subiti'!E36</f>
        <v>1955</v>
      </c>
      <c r="O5" s="3"/>
      <c r="P5" s="8">
        <f>SUM(27+'Class. x giorn. po'!H8)</f>
        <v>28</v>
      </c>
      <c r="Q5" s="3"/>
      <c r="R5" s="12">
        <f>SUM('Classifica x giornata'!O13)</f>
        <v>37</v>
      </c>
      <c r="S5" s="3"/>
      <c r="T5" s="19"/>
    </row>
    <row r="6" spans="1:20" ht="24.75" customHeight="1">
      <c r="A6" s="19">
        <v>3</v>
      </c>
      <c r="B6" s="20" t="s">
        <v>46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12">
        <v>4</v>
      </c>
      <c r="J6" s="8" t="s">
        <v>9</v>
      </c>
      <c r="K6" s="5"/>
      <c r="L6" s="5"/>
      <c r="M6" s="43">
        <f>SUM(N6/P6)</f>
        <v>69.24074074074075</v>
      </c>
      <c r="N6" s="61">
        <f>'Punteggi subiti'!H36</f>
        <v>1869.5</v>
      </c>
      <c r="O6" s="5"/>
      <c r="P6" s="8">
        <f>SUM(27)</f>
        <v>27</v>
      </c>
      <c r="Q6" s="5"/>
      <c r="R6" s="12">
        <f>SUM('Classifica x giornata'!O22)</f>
        <v>20</v>
      </c>
      <c r="S6" s="5"/>
      <c r="T6" s="19"/>
    </row>
    <row r="7" spans="1:21" ht="24.75" customHeight="1">
      <c r="A7" s="19">
        <v>4</v>
      </c>
      <c r="B7" s="20" t="s">
        <v>35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9</v>
      </c>
      <c r="K7" s="5"/>
      <c r="L7" s="5"/>
      <c r="M7" s="43">
        <f>SUM(N7/P7)</f>
        <v>69.12962962962963</v>
      </c>
      <c r="N7" s="61">
        <f>'Punteggi subiti'!D36</f>
        <v>1866.5</v>
      </c>
      <c r="O7" s="5"/>
      <c r="P7" s="8">
        <f>SUM(27)</f>
        <v>27</v>
      </c>
      <c r="Q7" s="5"/>
      <c r="R7" s="12">
        <f>SUM('Classifica x giornata'!O10+'Class. x giorn. po'!F6)</f>
        <v>42</v>
      </c>
      <c r="S7" s="5"/>
      <c r="T7" s="19"/>
      <c r="U7" s="79"/>
    </row>
    <row r="8" spans="1:20" ht="24.75" customHeight="1">
      <c r="A8" s="19">
        <v>5</v>
      </c>
      <c r="B8" s="20" t="s">
        <v>50</v>
      </c>
      <c r="C8" s="8">
        <v>3</v>
      </c>
      <c r="D8" s="8">
        <v>0</v>
      </c>
      <c r="E8" s="8">
        <v>2</v>
      </c>
      <c r="F8" s="5"/>
      <c r="G8" s="8">
        <v>6</v>
      </c>
      <c r="H8" s="8">
        <v>6</v>
      </c>
      <c r="I8" s="12">
        <v>2</v>
      </c>
      <c r="J8" s="8" t="s">
        <v>8</v>
      </c>
      <c r="K8" s="5"/>
      <c r="L8" s="5"/>
      <c r="M8" s="43">
        <f>SUM(N8/P8)</f>
        <v>69.125</v>
      </c>
      <c r="N8" s="61">
        <f>'Punteggi subiti'!G36</f>
        <v>1935.5</v>
      </c>
      <c r="O8" s="5"/>
      <c r="P8" s="8">
        <f>SUM(27+'Class. x giorn. po'!H5)</f>
        <v>28</v>
      </c>
      <c r="Q8" s="5"/>
      <c r="R8" s="12">
        <f>SUM('Classifica x giornata'!O19+'Class. x giorn. po'!F5)</f>
        <v>48</v>
      </c>
      <c r="S8" s="5"/>
      <c r="T8" s="19"/>
    </row>
    <row r="9" spans="1:23" ht="24.75" customHeight="1">
      <c r="A9" s="19">
        <v>6</v>
      </c>
      <c r="B9" s="20" t="s">
        <v>51</v>
      </c>
      <c r="C9" s="8">
        <v>1</v>
      </c>
      <c r="D9" s="8">
        <v>0</v>
      </c>
      <c r="E9" s="8">
        <v>4</v>
      </c>
      <c r="F9" s="6"/>
      <c r="G9" s="8">
        <v>6</v>
      </c>
      <c r="H9" s="8">
        <v>9</v>
      </c>
      <c r="I9" s="12">
        <v>5</v>
      </c>
      <c r="J9" s="8" t="s">
        <v>10</v>
      </c>
      <c r="K9" s="5"/>
      <c r="L9" s="5"/>
      <c r="M9" s="43">
        <f>SUM(N9/P9)</f>
        <v>68.74074074074075</v>
      </c>
      <c r="N9" s="61">
        <f>'Punteggi subiti'!F36+U9</f>
        <v>1856</v>
      </c>
      <c r="O9" s="5"/>
      <c r="P9" s="8">
        <f>SUM(27)</f>
        <v>27</v>
      </c>
      <c r="Q9" s="5"/>
      <c r="R9" s="12">
        <f>SUM('Classifica x giornata'!O16+'Class. x giorn. po'!F7)</f>
        <v>39</v>
      </c>
      <c r="S9" s="5"/>
      <c r="T9" s="19"/>
      <c r="U9" s="79"/>
      <c r="W9" s="80"/>
    </row>
    <row r="10" spans="1:23" ht="24.75" customHeight="1">
      <c r="A10" s="19">
        <v>7</v>
      </c>
      <c r="B10" s="20" t="s">
        <v>47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9</v>
      </c>
      <c r="K10" s="5"/>
      <c r="L10" s="5"/>
      <c r="M10" s="43">
        <f>SUM(N10/P10)</f>
        <v>68.46296296296296</v>
      </c>
      <c r="N10" s="61">
        <f>'Punteggi subiti'!I36</f>
        <v>1848.5</v>
      </c>
      <c r="O10" s="5"/>
      <c r="P10" s="8">
        <f>SUM(27)</f>
        <v>27</v>
      </c>
      <c r="Q10" s="5"/>
      <c r="R10" s="12">
        <f>SUM('Classifica x giornata'!O25+'Class. x giorn. po'!F8)</f>
        <v>34</v>
      </c>
      <c r="S10" s="5"/>
      <c r="T10" s="19"/>
      <c r="W10" s="80"/>
    </row>
    <row r="11" spans="1:20" ht="24.75" customHeight="1">
      <c r="A11" s="19">
        <v>8</v>
      </c>
      <c r="B11" s="20" t="s">
        <v>34</v>
      </c>
      <c r="C11" s="8">
        <v>6</v>
      </c>
      <c r="D11" s="8">
        <v>0</v>
      </c>
      <c r="E11" s="8">
        <v>0</v>
      </c>
      <c r="F11" s="5"/>
      <c r="G11" s="8">
        <v>16</v>
      </c>
      <c r="H11" s="8">
        <v>6</v>
      </c>
      <c r="I11" s="12">
        <v>1</v>
      </c>
      <c r="J11" s="8" t="s">
        <v>8</v>
      </c>
      <c r="K11" s="5"/>
      <c r="L11" s="5"/>
      <c r="M11" s="43">
        <f>SUM(N11/P11)</f>
        <v>68.07407407407408</v>
      </c>
      <c r="N11" s="61">
        <f>'Punteggi subiti'!C36</f>
        <v>1838</v>
      </c>
      <c r="O11" s="5"/>
      <c r="P11" s="8">
        <f>SUM(27)</f>
        <v>27</v>
      </c>
      <c r="Q11" s="5"/>
      <c r="R11" s="12">
        <f>SUM('Classifica x giornata'!O7)</f>
        <v>55</v>
      </c>
      <c r="S11" s="5"/>
      <c r="T11" s="19"/>
    </row>
    <row r="12" spans="1:20" ht="24.75" customHeight="1">
      <c r="A12" s="19">
        <v>9</v>
      </c>
      <c r="B12" s="20" t="s">
        <v>26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12">
        <v>4</v>
      </c>
      <c r="J12" s="8" t="s">
        <v>9</v>
      </c>
      <c r="K12" s="6"/>
      <c r="L12" s="6"/>
      <c r="M12" s="43">
        <f>SUM(N12/P12)</f>
        <v>68.06896551724138</v>
      </c>
      <c r="N12" s="61">
        <f>'Punteggi subiti'!K36</f>
        <v>1974</v>
      </c>
      <c r="O12" s="6"/>
      <c r="P12" s="8">
        <f>SUM(27+'Class. x giorn. po'!H6)</f>
        <v>29</v>
      </c>
      <c r="Q12" s="6"/>
      <c r="R12" s="12">
        <f>SUM('Classifica x giornata'!O31)</f>
        <v>43</v>
      </c>
      <c r="S12" s="5"/>
      <c r="T12" s="19"/>
    </row>
    <row r="13" spans="1:21" ht="24.75" customHeight="1">
      <c r="A13" s="19">
        <v>10</v>
      </c>
      <c r="B13" s="20" t="s">
        <v>0</v>
      </c>
      <c r="C13" s="8">
        <v>2</v>
      </c>
      <c r="D13" s="8">
        <v>0</v>
      </c>
      <c r="E13" s="8">
        <v>3</v>
      </c>
      <c r="F13" s="5"/>
      <c r="G13" s="8">
        <v>3</v>
      </c>
      <c r="H13" s="8">
        <v>3</v>
      </c>
      <c r="I13" s="12">
        <v>6</v>
      </c>
      <c r="J13" s="8" t="s">
        <v>9</v>
      </c>
      <c r="K13" s="5"/>
      <c r="L13" s="5"/>
      <c r="M13" s="43">
        <f>SUM(N13/P13)</f>
        <v>67.96551724137932</v>
      </c>
      <c r="N13" s="61">
        <f>'Punteggi subiti'!J36</f>
        <v>1971</v>
      </c>
      <c r="O13" s="5"/>
      <c r="P13" s="8">
        <f>SUM(27+'Class. x giorn. po'!H7)</f>
        <v>29</v>
      </c>
      <c r="Q13" s="5"/>
      <c r="R13" s="12">
        <f>SUM('Classifica x giornata'!O28)</f>
        <v>41</v>
      </c>
      <c r="S13" s="5"/>
      <c r="T13" s="19"/>
      <c r="U13" s="42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ht="14.25">
      <c r="N18" s="7"/>
    </row>
    <row r="19" ht="14.25">
      <c r="N19" s="7"/>
    </row>
    <row r="20" ht="14.25">
      <c r="N20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cp:lastPrinted>2009-09-21T16:23:46Z</cp:lastPrinted>
  <dcterms:created xsi:type="dcterms:W3CDTF">2004-09-11T17:42:41Z</dcterms:created>
  <dcterms:modified xsi:type="dcterms:W3CDTF">2018-05-02T07:59:51Z</dcterms:modified>
  <cp:category/>
  <cp:version/>
  <cp:contentType/>
  <cp:contentStatus/>
</cp:coreProperties>
</file>