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40" windowWidth="15195" windowHeight="9210" tabRatio="690" activeTab="9"/>
  </bookViews>
  <sheets>
    <sheet name="Totale" sheetId="1" r:id="rId1"/>
    <sheet name="2011-2012" sheetId="2" r:id="rId2"/>
    <sheet name="2010-2011" sheetId="3" r:id="rId3"/>
    <sheet name="2009-2010" sheetId="4" r:id="rId4"/>
    <sheet name="2008-2009" sheetId="5" r:id="rId5"/>
    <sheet name="2007-2008" sheetId="6" r:id="rId6"/>
    <sheet name="2006-2007" sheetId="7" r:id="rId7"/>
    <sheet name="2005-2006" sheetId="8" r:id="rId8"/>
    <sheet name="2004-2005" sheetId="9" r:id="rId9"/>
    <sheet name="Riepilogo" sheetId="10" r:id="rId10"/>
  </sheets>
  <definedNames>
    <definedName name="_xlnm.Print_Area" localSheetId="9">'Riepilogo'!$A:$IV</definedName>
    <definedName name="_xlnm.Print_Area" localSheetId="0">'Totale'!$A:$IV</definedName>
  </definedNames>
  <calcPr fullCalcOnLoad="1"/>
</workbook>
</file>

<file path=xl/sharedStrings.xml><?xml version="1.0" encoding="utf-8"?>
<sst xmlns="http://schemas.openxmlformats.org/spreadsheetml/2006/main" count="1797" uniqueCount="55">
  <si>
    <t>Squadra</t>
  </si>
  <si>
    <t>Gianni</t>
  </si>
  <si>
    <t>Andrea</t>
  </si>
  <si>
    <t>Maurizio</t>
  </si>
  <si>
    <t>Alessandro</t>
  </si>
  <si>
    <t>Franco</t>
  </si>
  <si>
    <t>Fabrizio</t>
  </si>
  <si>
    <t>Francesco</t>
  </si>
  <si>
    <t>Campionato</t>
  </si>
  <si>
    <t>Coppa</t>
  </si>
  <si>
    <t>Totale</t>
  </si>
  <si>
    <t>Part. Gioc.</t>
  </si>
  <si>
    <t>Simone</t>
  </si>
  <si>
    <t>Luca</t>
  </si>
  <si>
    <t>V</t>
  </si>
  <si>
    <t>N</t>
  </si>
  <si>
    <t>P</t>
  </si>
  <si>
    <t>Giocate</t>
  </si>
  <si>
    <t>Massimil.</t>
  </si>
  <si>
    <t>Massimiliano</t>
  </si>
  <si>
    <t>%</t>
  </si>
  <si>
    <t>Percentuale vittorie</t>
  </si>
  <si>
    <t>Perc. Vittorie:</t>
  </si>
  <si>
    <t>Ale&amp;Franz</t>
  </si>
  <si>
    <t>Fabrizio F.</t>
  </si>
  <si>
    <t>Fabrizio M.</t>
  </si>
  <si>
    <t>Gianluca</t>
  </si>
  <si>
    <t>Mirko</t>
  </si>
  <si>
    <t>MarcoFab</t>
  </si>
  <si>
    <t>Massim. D.</t>
  </si>
  <si>
    <t>Massim. S.</t>
  </si>
  <si>
    <t>Simone B.</t>
  </si>
  <si>
    <t>Simone L.</t>
  </si>
  <si>
    <t>Ale&amp;Gianlu</t>
  </si>
  <si>
    <t>Fabrizio Mi.</t>
  </si>
  <si>
    <t>Marco</t>
  </si>
  <si>
    <t>Fabrizio Ma.</t>
  </si>
  <si>
    <t>Fabrizio MA.</t>
  </si>
  <si>
    <t>Fabrizio MI.</t>
  </si>
  <si>
    <t>Mirko&amp;Samu</t>
  </si>
  <si>
    <t>Percentuale risultati</t>
  </si>
  <si>
    <t>Andrea N.</t>
  </si>
  <si>
    <t>Andrea T.</t>
  </si>
  <si>
    <t>Max&amp;Frank</t>
  </si>
  <si>
    <t>% V</t>
  </si>
  <si>
    <t>% N</t>
  </si>
  <si>
    <t>% P</t>
  </si>
  <si>
    <t>PARTITE</t>
  </si>
  <si>
    <t>VINTE</t>
  </si>
  <si>
    <t>NULLE</t>
  </si>
  <si>
    <t>PERSE</t>
  </si>
  <si>
    <t>PUNTI</t>
  </si>
  <si>
    <t>SQUADRA</t>
  </si>
  <si>
    <t>Giacomo</t>
  </si>
  <si>
    <t>PT / PART.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</si>
</sst>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0.0%"/>
  </numFmts>
  <fonts count="24">
    <font>
      <sz val="10"/>
      <name val="Arial"/>
      <family val="0"/>
    </font>
    <font>
      <b/>
      <sz val="14"/>
      <name val="Palatino Linotype"/>
      <family val="1"/>
    </font>
    <font>
      <b/>
      <sz val="15"/>
      <name val="Bookman Old Style"/>
      <family val="0"/>
    </font>
    <font>
      <sz val="11"/>
      <name val="Verdana"/>
      <family val="2"/>
    </font>
    <font>
      <b/>
      <sz val="11"/>
      <name val="Verdana"/>
      <family val="2"/>
    </font>
    <font>
      <b/>
      <sz val="12"/>
      <name val="Palatino Linotype"/>
      <family val="1"/>
    </font>
    <font>
      <b/>
      <sz val="10"/>
      <name val="Arial"/>
      <family val="0"/>
    </font>
    <font>
      <u val="single"/>
      <sz val="11"/>
      <name val="Verdana"/>
      <family val="2"/>
    </font>
    <font>
      <b/>
      <sz val="13"/>
      <name val="Verdana"/>
      <family val="2"/>
    </font>
    <font>
      <sz val="13"/>
      <name val="Verdana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8"/>
      <name val="Arial"/>
      <family val="0"/>
    </font>
    <font>
      <b/>
      <sz val="14"/>
      <name val="Bookman Old Style"/>
      <family val="0"/>
    </font>
    <font>
      <sz val="14"/>
      <name val="Arial"/>
      <family val="0"/>
    </font>
    <font>
      <b/>
      <sz val="13"/>
      <name val="Bookman Old Style"/>
      <family val="0"/>
    </font>
    <font>
      <sz val="13"/>
      <name val="Arial"/>
      <family val="0"/>
    </font>
    <font>
      <sz val="10.5"/>
      <name val="Verdana"/>
      <family val="2"/>
    </font>
    <font>
      <b/>
      <sz val="10"/>
      <name val="Verdana"/>
      <family val="2"/>
    </font>
    <font>
      <sz val="11"/>
      <color indexed="22"/>
      <name val="Verdana"/>
      <family val="2"/>
    </font>
    <font>
      <b/>
      <sz val="11"/>
      <color indexed="10"/>
      <name val="Verdana"/>
      <family val="2"/>
    </font>
    <font>
      <sz val="11"/>
      <color indexed="9"/>
      <name val="Verdana"/>
      <family val="2"/>
    </font>
    <font>
      <b/>
      <sz val="11"/>
      <color indexed="9"/>
      <name val="Verdana"/>
      <family val="2"/>
    </font>
    <font>
      <sz val="15"/>
      <name val="Arial"/>
      <family val="0"/>
    </font>
  </fonts>
  <fills count="2">
    <fill>
      <patternFill/>
    </fill>
    <fill>
      <patternFill patternType="gray125"/>
    </fill>
  </fills>
  <borders count="85">
    <border>
      <left/>
      <right/>
      <top/>
      <bottom/>
      <diagonal/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thin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 diagonalDown="1">
      <left style="thin"/>
      <right style="hair"/>
      <top style="thin"/>
      <bottom style="hair"/>
      <diagonal style="thin"/>
    </border>
    <border diagonalDown="1">
      <left style="hair"/>
      <right style="hair"/>
      <top style="thin"/>
      <bottom style="hair"/>
      <diagonal style="thin"/>
    </border>
    <border diagonalDown="1">
      <left style="hair"/>
      <right style="thin"/>
      <top style="thin"/>
      <bottom style="hair"/>
      <diagonal style="thin"/>
    </border>
    <border diagonalDown="1">
      <left style="thin"/>
      <right style="hair"/>
      <top style="hair"/>
      <bottom style="hair"/>
      <diagonal style="thin"/>
    </border>
    <border diagonalDown="1">
      <left style="hair"/>
      <right style="hair"/>
      <top style="hair"/>
      <bottom style="hair"/>
      <diagonal style="thin"/>
    </border>
    <border diagonalDown="1">
      <left style="hair"/>
      <right style="thin"/>
      <top style="hair"/>
      <bottom style="hair"/>
      <diagonal style="thin"/>
    </border>
    <border diagonalDown="1">
      <left style="thin"/>
      <right>
        <color indexed="63"/>
      </right>
      <top style="hair"/>
      <bottom>
        <color indexed="63"/>
      </bottom>
      <diagonal style="thin"/>
    </border>
    <border diagonalDown="1">
      <left style="thin"/>
      <right>
        <color indexed="63"/>
      </right>
      <top style="hair"/>
      <bottom style="thin"/>
      <diagonal style="thin"/>
    </border>
    <border diagonalDown="1">
      <left>
        <color indexed="63"/>
      </left>
      <right>
        <color indexed="63"/>
      </right>
      <top style="hair"/>
      <bottom style="thin"/>
      <diagonal style="thin"/>
    </border>
    <border diagonalDown="1">
      <left>
        <color indexed="63"/>
      </left>
      <right style="thin"/>
      <top style="hair"/>
      <bottom style="thin"/>
      <diagonal style="thin"/>
    </border>
    <border>
      <left>
        <color indexed="63"/>
      </left>
      <right style="thin"/>
      <top>
        <color indexed="63"/>
      </top>
      <bottom style="thin"/>
    </border>
    <border diagonalDown="1">
      <left>
        <color indexed="63"/>
      </left>
      <right>
        <color indexed="63"/>
      </right>
      <top style="hair"/>
      <bottom>
        <color indexed="63"/>
      </bottom>
      <diagonal style="thin"/>
    </border>
    <border diagonalDown="1">
      <left>
        <color indexed="63"/>
      </left>
      <right style="thin"/>
      <top style="hair"/>
      <bottom>
        <color indexed="63"/>
      </bottom>
      <diagonal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hair"/>
      <bottom style="thick"/>
    </border>
    <border>
      <left style="hair"/>
      <right style="hair"/>
      <top style="hair"/>
      <bottom style="thick"/>
    </border>
    <border>
      <left style="hair"/>
      <right style="thin"/>
      <top style="hair"/>
      <bottom style="thick"/>
    </border>
    <border>
      <left style="thin"/>
      <right style="hair"/>
      <top style="thick"/>
      <bottom style="hair"/>
    </border>
    <border>
      <left style="hair"/>
      <right style="hair"/>
      <top style="thick"/>
      <bottom style="hair"/>
    </border>
    <border>
      <left style="hair"/>
      <right style="thin"/>
      <top style="thick"/>
      <bottom style="hair"/>
    </border>
    <border>
      <left style="hair"/>
      <right>
        <color indexed="63"/>
      </right>
      <top style="thick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ck"/>
    </border>
    <border>
      <left style="thin"/>
      <right style="thick"/>
      <top style="thick"/>
      <bottom style="hair"/>
    </border>
    <border>
      <left style="thin"/>
      <right style="thick"/>
      <top style="hair"/>
      <bottom style="hair"/>
    </border>
    <border>
      <left style="thin"/>
      <right style="thick"/>
      <top style="hair"/>
      <bottom style="thick"/>
    </border>
    <border>
      <left style="thin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 style="thick"/>
      <bottom style="thick"/>
    </border>
    <border>
      <left style="thin"/>
      <right style="hair"/>
      <top style="thick"/>
      <bottom style="thick"/>
    </border>
    <border>
      <left style="hair"/>
      <right style="hair"/>
      <top style="thick"/>
      <bottom style="thick"/>
    </border>
    <border>
      <left style="hair"/>
      <right style="thin"/>
      <top style="thick"/>
      <bottom style="thick"/>
    </border>
    <border>
      <left>
        <color indexed="63"/>
      </left>
      <right style="thick"/>
      <top style="thick"/>
      <bottom style="thick"/>
    </border>
    <border>
      <left style="medium"/>
      <right style="thin"/>
      <top style="thick"/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6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textRotation="90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4" xfId="0" applyFont="1" applyBorder="1" applyAlignment="1">
      <alignment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NumberFormat="1" applyFont="1" applyBorder="1" applyAlignment="1">
      <alignment horizontal="center" vertical="center"/>
    </xf>
    <xf numFmtId="0" fontId="3" fillId="0" borderId="5" xfId="0" applyNumberFormat="1" applyFont="1" applyBorder="1" applyAlignment="1">
      <alignment horizontal="center" vertical="center"/>
    </xf>
    <xf numFmtId="0" fontId="3" fillId="0" borderId="13" xfId="0" applyNumberFormat="1" applyFont="1" applyBorder="1" applyAlignment="1">
      <alignment horizontal="center" vertical="center"/>
    </xf>
    <xf numFmtId="0" fontId="3" fillId="0" borderId="14" xfId="0" applyNumberFormat="1" applyFont="1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/>
    </xf>
    <xf numFmtId="0" fontId="3" fillId="0" borderId="15" xfId="0" applyNumberFormat="1" applyFont="1" applyBorder="1" applyAlignment="1">
      <alignment horizontal="center" vertical="center"/>
    </xf>
    <xf numFmtId="0" fontId="3" fillId="0" borderId="16" xfId="0" applyNumberFormat="1" applyFont="1" applyBorder="1" applyAlignment="1">
      <alignment horizontal="center" vertical="center"/>
    </xf>
    <xf numFmtId="0" fontId="3" fillId="0" borderId="17" xfId="0" applyNumberFormat="1" applyFont="1" applyBorder="1" applyAlignment="1">
      <alignment horizontal="center" vertical="center"/>
    </xf>
    <xf numFmtId="0" fontId="3" fillId="0" borderId="18" xfId="0" applyNumberFormat="1" applyFont="1" applyBorder="1" applyAlignment="1">
      <alignment horizontal="center" vertical="center"/>
    </xf>
    <xf numFmtId="0" fontId="3" fillId="0" borderId="19" xfId="0" applyNumberFormat="1" applyFont="1" applyBorder="1" applyAlignment="1">
      <alignment horizontal="center" vertical="center"/>
    </xf>
    <xf numFmtId="0" fontId="3" fillId="0" borderId="20" xfId="0" applyNumberFormat="1" applyFont="1" applyBorder="1" applyAlignment="1">
      <alignment horizontal="center" vertical="center"/>
    </xf>
    <xf numFmtId="0" fontId="3" fillId="0" borderId="21" xfId="0" applyNumberFormat="1" applyFont="1" applyBorder="1" applyAlignment="1">
      <alignment horizontal="center" vertical="center"/>
    </xf>
    <xf numFmtId="0" fontId="3" fillId="0" borderId="22" xfId="0" applyNumberFormat="1" applyFont="1" applyBorder="1" applyAlignment="1">
      <alignment horizontal="center" vertical="center"/>
    </xf>
    <xf numFmtId="0" fontId="3" fillId="0" borderId="23" xfId="0" applyNumberFormat="1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Font="1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3" fillId="0" borderId="14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left" vertical="center"/>
    </xf>
    <xf numFmtId="0" fontId="3" fillId="0" borderId="32" xfId="0" applyNumberFormat="1" applyFont="1" applyBorder="1" applyAlignment="1">
      <alignment horizontal="center" vertical="center"/>
    </xf>
    <xf numFmtId="0" fontId="3" fillId="0" borderId="33" xfId="0" applyNumberFormat="1" applyFont="1" applyBorder="1" applyAlignment="1">
      <alignment horizontal="center" vertical="center"/>
    </xf>
    <xf numFmtId="0" fontId="3" fillId="0" borderId="34" xfId="0" applyNumberFormat="1" applyFont="1" applyBorder="1" applyAlignment="1">
      <alignment horizontal="center" vertical="center"/>
    </xf>
    <xf numFmtId="0" fontId="4" fillId="0" borderId="22" xfId="0" applyNumberFormat="1" applyFont="1" applyBorder="1" applyAlignment="1">
      <alignment horizontal="center" vertical="center"/>
    </xf>
    <xf numFmtId="0" fontId="4" fillId="0" borderId="20" xfId="0" applyNumberFormat="1" applyFont="1" applyBorder="1" applyAlignment="1">
      <alignment horizontal="center" vertical="center"/>
    </xf>
    <xf numFmtId="0" fontId="4" fillId="0" borderId="21" xfId="0" applyNumberFormat="1" applyFont="1" applyBorder="1" applyAlignment="1">
      <alignment horizontal="center" vertical="center"/>
    </xf>
    <xf numFmtId="0" fontId="4" fillId="0" borderId="35" xfId="0" applyNumberFormat="1" applyFont="1" applyBorder="1" applyAlignment="1">
      <alignment horizontal="center" vertical="center"/>
    </xf>
    <xf numFmtId="0" fontId="4" fillId="0" borderId="2" xfId="0" applyNumberFormat="1" applyFont="1" applyBorder="1" applyAlignment="1">
      <alignment horizontal="center" vertical="center"/>
    </xf>
    <xf numFmtId="0" fontId="4" fillId="0" borderId="15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19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7" fillId="0" borderId="15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textRotation="90"/>
    </xf>
    <xf numFmtId="0" fontId="0" fillId="0" borderId="0" xfId="0" applyBorder="1" applyAlignment="1">
      <alignment horizontal="center" vertical="center" textRotation="90"/>
    </xf>
    <xf numFmtId="0" fontId="9" fillId="0" borderId="0" xfId="0" applyFont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/>
    </xf>
    <xf numFmtId="0" fontId="3" fillId="0" borderId="38" xfId="0" applyNumberFormat="1" applyFont="1" applyBorder="1" applyAlignment="1">
      <alignment horizontal="center" vertical="center"/>
    </xf>
    <xf numFmtId="0" fontId="3" fillId="0" borderId="37" xfId="0" applyNumberFormat="1" applyFont="1" applyBorder="1" applyAlignment="1">
      <alignment horizontal="center" vertical="center"/>
    </xf>
    <xf numFmtId="0" fontId="4" fillId="0" borderId="39" xfId="0" applyFont="1" applyBorder="1" applyAlignment="1">
      <alignment horizontal="center"/>
    </xf>
    <xf numFmtId="0" fontId="3" fillId="0" borderId="40" xfId="0" applyNumberFormat="1" applyFont="1" applyBorder="1" applyAlignment="1">
      <alignment horizontal="center" vertical="center"/>
    </xf>
    <xf numFmtId="0" fontId="3" fillId="0" borderId="8" xfId="0" applyNumberFormat="1" applyFont="1" applyBorder="1" applyAlignment="1">
      <alignment horizontal="center" vertical="center"/>
    </xf>
    <xf numFmtId="0" fontId="3" fillId="0" borderId="41" xfId="0" applyNumberFormat="1" applyFont="1" applyBorder="1" applyAlignment="1">
      <alignment horizontal="center" vertical="center"/>
    </xf>
    <xf numFmtId="0" fontId="3" fillId="0" borderId="16" xfId="0" applyNumberFormat="1" applyFont="1" applyFill="1" applyBorder="1" applyAlignment="1">
      <alignment horizontal="center" vertical="center"/>
    </xf>
    <xf numFmtId="0" fontId="3" fillId="0" borderId="17" xfId="0" applyNumberFormat="1" applyFont="1" applyFill="1" applyBorder="1" applyAlignment="1">
      <alignment horizontal="center" vertical="center"/>
    </xf>
    <xf numFmtId="0" fontId="3" fillId="0" borderId="18" xfId="0" applyNumberFormat="1" applyFont="1" applyFill="1" applyBorder="1" applyAlignment="1">
      <alignment horizontal="center" vertical="center"/>
    </xf>
    <xf numFmtId="0" fontId="3" fillId="0" borderId="19" xfId="0" applyNumberFormat="1" applyFont="1" applyFill="1" applyBorder="1" applyAlignment="1">
      <alignment horizontal="center" vertical="center"/>
    </xf>
    <xf numFmtId="0" fontId="3" fillId="0" borderId="20" xfId="0" applyNumberFormat="1" applyFont="1" applyFill="1" applyBorder="1" applyAlignment="1">
      <alignment horizontal="center" vertical="center"/>
    </xf>
    <xf numFmtId="0" fontId="3" fillId="0" borderId="21" xfId="0" applyNumberFormat="1" applyFont="1" applyFill="1" applyBorder="1" applyAlignment="1">
      <alignment horizontal="center" vertical="center"/>
    </xf>
    <xf numFmtId="0" fontId="4" fillId="0" borderId="22" xfId="0" applyNumberFormat="1" applyFont="1" applyFill="1" applyBorder="1" applyAlignment="1">
      <alignment horizontal="center" vertical="center"/>
    </xf>
    <xf numFmtId="0" fontId="4" fillId="0" borderId="20" xfId="0" applyNumberFormat="1" applyFont="1" applyFill="1" applyBorder="1" applyAlignment="1">
      <alignment horizontal="center" vertical="center"/>
    </xf>
    <xf numFmtId="0" fontId="4" fillId="0" borderId="21" xfId="0" applyNumberFormat="1" applyFont="1" applyFill="1" applyBorder="1" applyAlignment="1">
      <alignment horizontal="center" vertical="center"/>
    </xf>
    <xf numFmtId="0" fontId="3" fillId="0" borderId="23" xfId="0" applyNumberFormat="1" applyFont="1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17" fillId="0" borderId="31" xfId="0" applyFont="1" applyBorder="1" applyAlignment="1">
      <alignment horizontal="center" vertical="center"/>
    </xf>
    <xf numFmtId="0" fontId="17" fillId="0" borderId="42" xfId="0" applyFont="1" applyBorder="1" applyAlignment="1">
      <alignment horizontal="center" vertical="center"/>
    </xf>
    <xf numFmtId="0" fontId="17" fillId="0" borderId="43" xfId="0" applyFont="1" applyBorder="1" applyAlignment="1">
      <alignment horizontal="center" vertical="center"/>
    </xf>
    <xf numFmtId="0" fontId="17" fillId="0" borderId="44" xfId="0" applyFont="1" applyBorder="1" applyAlignment="1">
      <alignment horizontal="center" vertical="center"/>
    </xf>
    <xf numFmtId="0" fontId="17" fillId="0" borderId="45" xfId="0" applyFont="1" applyBorder="1" applyAlignment="1">
      <alignment horizontal="center" vertical="center"/>
    </xf>
    <xf numFmtId="0" fontId="17" fillId="0" borderId="2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0" fontId="0" fillId="0" borderId="0" xfId="0" applyNumberForma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9" fontId="3" fillId="0" borderId="13" xfId="0" applyNumberFormat="1" applyFont="1" applyBorder="1" applyAlignment="1">
      <alignment horizontal="center" vertical="center"/>
    </xf>
    <xf numFmtId="0" fontId="4" fillId="0" borderId="46" xfId="0" applyNumberFormat="1" applyFont="1" applyBorder="1" applyAlignment="1">
      <alignment horizontal="center" vertical="center"/>
    </xf>
    <xf numFmtId="0" fontId="4" fillId="0" borderId="47" xfId="0" applyNumberFormat="1" applyFont="1" applyBorder="1" applyAlignment="1">
      <alignment horizontal="center" vertical="center"/>
    </xf>
    <xf numFmtId="0" fontId="4" fillId="0" borderId="48" xfId="0" applyNumberFormat="1" applyFont="1" applyBorder="1" applyAlignment="1">
      <alignment horizontal="center" vertical="center"/>
    </xf>
    <xf numFmtId="9" fontId="4" fillId="0" borderId="46" xfId="0" applyNumberFormat="1" applyFont="1" applyBorder="1" applyAlignment="1">
      <alignment horizontal="center" vertical="center"/>
    </xf>
    <xf numFmtId="9" fontId="4" fillId="0" borderId="47" xfId="0" applyNumberFormat="1" applyFont="1" applyBorder="1" applyAlignment="1">
      <alignment horizontal="center" vertical="center"/>
    </xf>
    <xf numFmtId="0" fontId="19" fillId="0" borderId="49" xfId="0" applyNumberFormat="1" applyFont="1" applyBorder="1" applyAlignment="1">
      <alignment horizontal="center" vertical="center"/>
    </xf>
    <xf numFmtId="0" fontId="19" fillId="0" borderId="50" xfId="0" applyNumberFormat="1" applyFont="1" applyBorder="1" applyAlignment="1">
      <alignment horizontal="center" vertical="center"/>
    </xf>
    <xf numFmtId="0" fontId="19" fillId="0" borderId="51" xfId="0" applyNumberFormat="1" applyFont="1" applyBorder="1" applyAlignment="1">
      <alignment horizontal="center" vertical="center"/>
    </xf>
    <xf numFmtId="9" fontId="19" fillId="0" borderId="49" xfId="0" applyNumberFormat="1" applyFont="1" applyBorder="1" applyAlignment="1">
      <alignment horizontal="center" vertical="center"/>
    </xf>
    <xf numFmtId="9" fontId="19" fillId="0" borderId="50" xfId="0" applyNumberFormat="1" applyFont="1" applyBorder="1" applyAlignment="1">
      <alignment horizontal="center" vertical="center"/>
    </xf>
    <xf numFmtId="0" fontId="19" fillId="0" borderId="14" xfId="0" applyNumberFormat="1" applyFont="1" applyBorder="1" applyAlignment="1">
      <alignment horizontal="center" vertical="center"/>
    </xf>
    <xf numFmtId="0" fontId="19" fillId="0" borderId="2" xfId="0" applyNumberFormat="1" applyFont="1" applyBorder="1" applyAlignment="1">
      <alignment horizontal="center" vertical="center"/>
    </xf>
    <xf numFmtId="0" fontId="19" fillId="0" borderId="15" xfId="0" applyNumberFormat="1" applyFont="1" applyBorder="1" applyAlignment="1">
      <alignment horizontal="center" vertical="center"/>
    </xf>
    <xf numFmtId="9" fontId="19" fillId="0" borderId="14" xfId="0" applyNumberFormat="1" applyFont="1" applyBorder="1" applyAlignment="1">
      <alignment horizontal="center" vertical="center"/>
    </xf>
    <xf numFmtId="9" fontId="19" fillId="0" borderId="2" xfId="0" applyNumberFormat="1" applyFont="1" applyBorder="1" applyAlignment="1">
      <alignment horizontal="center" vertical="center"/>
    </xf>
    <xf numFmtId="9" fontId="19" fillId="0" borderId="52" xfId="0" applyNumberFormat="1" applyFont="1" applyBorder="1" applyAlignment="1">
      <alignment horizontal="center" vertical="center"/>
    </xf>
    <xf numFmtId="9" fontId="19" fillId="0" borderId="53" xfId="0" applyNumberFormat="1" applyFont="1" applyBorder="1" applyAlignment="1">
      <alignment horizontal="center" vertical="center"/>
    </xf>
    <xf numFmtId="9" fontId="4" fillId="0" borderId="54" xfId="0" applyNumberFormat="1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18" fillId="0" borderId="58" xfId="0" applyFont="1" applyBorder="1" applyAlignment="1">
      <alignment horizontal="center" vertical="center"/>
    </xf>
    <xf numFmtId="0" fontId="18" fillId="0" borderId="59" xfId="0" applyFont="1" applyBorder="1" applyAlignment="1">
      <alignment horizontal="center" vertical="center"/>
    </xf>
    <xf numFmtId="0" fontId="18" fillId="0" borderId="60" xfId="0" applyFont="1" applyBorder="1" applyAlignment="1">
      <alignment horizontal="center" vertical="center"/>
    </xf>
    <xf numFmtId="0" fontId="18" fillId="0" borderId="61" xfId="0" applyFont="1" applyBorder="1" applyAlignment="1">
      <alignment horizontal="center" vertical="center"/>
    </xf>
    <xf numFmtId="0" fontId="18" fillId="0" borderId="62" xfId="0" applyFont="1" applyBorder="1" applyAlignment="1">
      <alignment horizontal="center" vertical="center"/>
    </xf>
    <xf numFmtId="0" fontId="18" fillId="0" borderId="63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18" fillId="0" borderId="65" xfId="0" applyFont="1" applyBorder="1" applyAlignment="1">
      <alignment horizontal="center" vertical="center"/>
    </xf>
    <xf numFmtId="0" fontId="20" fillId="0" borderId="48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1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 vertical="center"/>
    </xf>
    <xf numFmtId="0" fontId="17" fillId="0" borderId="66" xfId="0" applyFont="1" applyBorder="1" applyAlignment="1">
      <alignment horizontal="center" vertical="center"/>
    </xf>
    <xf numFmtId="2" fontId="19" fillId="0" borderId="52" xfId="0" applyNumberFormat="1" applyFont="1" applyBorder="1" applyAlignment="1">
      <alignment horizontal="center" vertical="center"/>
    </xf>
    <xf numFmtId="2" fontId="19" fillId="0" borderId="53" xfId="0" applyNumberFormat="1" applyFont="1" applyBorder="1" applyAlignment="1">
      <alignment horizontal="center" vertical="center"/>
    </xf>
    <xf numFmtId="2" fontId="4" fillId="0" borderId="54" xfId="0" applyNumberFormat="1" applyFont="1" applyBorder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10" fontId="0" fillId="0" borderId="9" xfId="0" applyNumberFormat="1" applyBorder="1" applyAlignment="1">
      <alignment horizontal="center" vertical="center"/>
    </xf>
    <xf numFmtId="10" fontId="0" fillId="0" borderId="10" xfId="0" applyNumberFormat="1" applyBorder="1" applyAlignment="1">
      <alignment horizontal="center" vertical="center"/>
    </xf>
    <xf numFmtId="10" fontId="0" fillId="0" borderId="11" xfId="0" applyNumberFormat="1" applyBorder="1" applyAlignment="1">
      <alignment horizontal="center" vertical="center"/>
    </xf>
    <xf numFmtId="0" fontId="3" fillId="0" borderId="67" xfId="0" applyNumberFormat="1" applyFont="1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3" fillId="0" borderId="68" xfId="0" applyNumberFormat="1" applyFont="1" applyBorder="1" applyAlignment="1">
      <alignment horizontal="center" vertical="center"/>
    </xf>
    <xf numFmtId="0" fontId="3" fillId="0" borderId="69" xfId="0" applyNumberFormat="1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 textRotation="90"/>
    </xf>
    <xf numFmtId="0" fontId="0" fillId="0" borderId="70" xfId="0" applyBorder="1" applyAlignment="1">
      <alignment horizontal="center" vertical="center" textRotation="90"/>
    </xf>
    <xf numFmtId="0" fontId="0" fillId="0" borderId="37" xfId="0" applyBorder="1" applyAlignment="1">
      <alignment horizontal="center" vertical="center" textRotation="90"/>
    </xf>
    <xf numFmtId="0" fontId="0" fillId="0" borderId="2" xfId="0" applyBorder="1" applyAlignment="1">
      <alignment horizontal="center" vertical="center"/>
    </xf>
    <xf numFmtId="0" fontId="23" fillId="0" borderId="70" xfId="0" applyFont="1" applyBorder="1" applyAlignment="1">
      <alignment horizontal="center" vertical="center" textRotation="90"/>
    </xf>
    <xf numFmtId="0" fontId="23" fillId="0" borderId="37" xfId="0" applyFont="1" applyBorder="1" applyAlignment="1">
      <alignment horizontal="center" vertical="center" textRotation="90"/>
    </xf>
    <xf numFmtId="0" fontId="15" fillId="0" borderId="53" xfId="0" applyFont="1" applyBorder="1" applyAlignment="1">
      <alignment horizontal="center" vertical="center" textRotation="90"/>
    </xf>
    <xf numFmtId="0" fontId="16" fillId="0" borderId="70" xfId="0" applyFont="1" applyBorder="1" applyAlignment="1">
      <alignment horizontal="center" vertical="center" textRotation="90"/>
    </xf>
    <xf numFmtId="0" fontId="16" fillId="0" borderId="37" xfId="0" applyFont="1" applyBorder="1" applyAlignment="1">
      <alignment horizontal="center" vertical="center" textRotation="90"/>
    </xf>
    <xf numFmtId="0" fontId="1" fillId="0" borderId="8" xfId="0" applyFont="1" applyFill="1" applyBorder="1" applyAlignment="1">
      <alignment vertical="center"/>
    </xf>
    <xf numFmtId="0" fontId="1" fillId="0" borderId="6" xfId="0" applyFont="1" applyFill="1" applyBorder="1" applyAlignment="1">
      <alignment vertical="center"/>
    </xf>
    <xf numFmtId="0" fontId="1" fillId="0" borderId="7" xfId="0" applyFont="1" applyFill="1" applyBorder="1" applyAlignment="1">
      <alignment vertical="center"/>
    </xf>
    <xf numFmtId="0" fontId="3" fillId="0" borderId="0" xfId="0" applyFont="1" applyAlignment="1">
      <alignment/>
    </xf>
    <xf numFmtId="0" fontId="8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164" fontId="3" fillId="0" borderId="36" xfId="0" applyNumberFormat="1" applyFont="1" applyBorder="1" applyAlignment="1">
      <alignment horizontal="center" vertical="center"/>
    </xf>
    <xf numFmtId="0" fontId="0" fillId="0" borderId="36" xfId="0" applyBorder="1" applyAlignment="1">
      <alignment/>
    </xf>
    <xf numFmtId="0" fontId="4" fillId="0" borderId="71" xfId="0" applyFont="1" applyBorder="1" applyAlignment="1">
      <alignment horizontal="left" vertical="center"/>
    </xf>
    <xf numFmtId="0" fontId="4" fillId="0" borderId="72" xfId="0" applyFont="1" applyBorder="1" applyAlignment="1">
      <alignment horizontal="left" vertical="center"/>
    </xf>
    <xf numFmtId="0" fontId="1" fillId="0" borderId="73" xfId="0" applyFont="1" applyFill="1" applyBorder="1" applyAlignment="1">
      <alignment vertical="center"/>
    </xf>
    <xf numFmtId="0" fontId="6" fillId="0" borderId="74" xfId="0" applyFont="1" applyFill="1" applyBorder="1" applyAlignment="1">
      <alignment vertical="center"/>
    </xf>
    <xf numFmtId="0" fontId="6" fillId="0" borderId="75" xfId="0" applyFont="1" applyFill="1" applyBorder="1" applyAlignment="1">
      <alignment vertical="center"/>
    </xf>
    <xf numFmtId="0" fontId="13" fillId="0" borderId="53" xfId="0" applyFont="1" applyBorder="1" applyAlignment="1">
      <alignment horizontal="center" textRotation="90"/>
    </xf>
    <xf numFmtId="0" fontId="14" fillId="0" borderId="70" xfId="0" applyFont="1" applyBorder="1" applyAlignment="1">
      <alignment horizontal="center" textRotation="90"/>
    </xf>
    <xf numFmtId="0" fontId="14" fillId="0" borderId="37" xfId="0" applyFont="1" applyBorder="1" applyAlignment="1">
      <alignment horizontal="center" textRotation="90"/>
    </xf>
    <xf numFmtId="0" fontId="13" fillId="0" borderId="53" xfId="0" applyFont="1" applyBorder="1" applyAlignment="1">
      <alignment horizontal="center" vertical="center" textRotation="90"/>
    </xf>
    <xf numFmtId="0" fontId="14" fillId="0" borderId="70" xfId="0" applyFont="1" applyBorder="1" applyAlignment="1">
      <alignment horizontal="center" vertical="center" textRotation="90"/>
    </xf>
    <xf numFmtId="0" fontId="14" fillId="0" borderId="37" xfId="0" applyFont="1" applyBorder="1" applyAlignment="1">
      <alignment horizontal="center" vertical="center" textRotation="90"/>
    </xf>
    <xf numFmtId="0" fontId="3" fillId="0" borderId="35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1" fillId="0" borderId="8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2" fillId="0" borderId="53" xfId="0" applyFont="1" applyBorder="1" applyAlignment="1">
      <alignment horizontal="center" textRotation="90"/>
    </xf>
    <xf numFmtId="0" fontId="0" fillId="0" borderId="70" xfId="0" applyBorder="1" applyAlignment="1">
      <alignment horizontal="center" textRotation="90"/>
    </xf>
    <xf numFmtId="0" fontId="0" fillId="0" borderId="37" xfId="0" applyBorder="1" applyAlignment="1">
      <alignment horizontal="center" textRotation="90"/>
    </xf>
    <xf numFmtId="0" fontId="1" fillId="0" borderId="41" xfId="0" applyFont="1" applyBorder="1" applyAlignment="1">
      <alignment vertical="center"/>
    </xf>
    <xf numFmtId="0" fontId="1" fillId="0" borderId="77" xfId="0" applyFont="1" applyBorder="1" applyAlignment="1">
      <alignment vertical="center"/>
    </xf>
    <xf numFmtId="0" fontId="1" fillId="0" borderId="78" xfId="0" applyFont="1" applyBorder="1" applyAlignment="1">
      <alignment vertical="center"/>
    </xf>
    <xf numFmtId="0" fontId="0" fillId="0" borderId="70" xfId="0" applyBorder="1" applyAlignment="1">
      <alignment/>
    </xf>
    <xf numFmtId="0" fontId="0" fillId="0" borderId="37" xfId="0" applyBorder="1" applyAlignment="1">
      <alignment/>
    </xf>
    <xf numFmtId="0" fontId="0" fillId="0" borderId="79" xfId="0" applyBorder="1" applyAlignment="1">
      <alignment horizontal="center" vertical="center" textRotation="90"/>
    </xf>
    <xf numFmtId="0" fontId="2" fillId="0" borderId="80" xfId="0" applyFont="1" applyBorder="1" applyAlignment="1">
      <alignment horizontal="center" textRotation="90"/>
    </xf>
    <xf numFmtId="0" fontId="0" fillId="0" borderId="81" xfId="0" applyBorder="1" applyAlignment="1">
      <alignment horizontal="center" textRotation="90"/>
    </xf>
    <xf numFmtId="0" fontId="0" fillId="0" borderId="38" xfId="0" applyBorder="1" applyAlignment="1">
      <alignment horizontal="center" textRotation="90"/>
    </xf>
    <xf numFmtId="0" fontId="1" fillId="0" borderId="73" xfId="0" applyFont="1" applyBorder="1" applyAlignment="1">
      <alignment vertical="center"/>
    </xf>
    <xf numFmtId="0" fontId="6" fillId="0" borderId="74" xfId="0" applyFont="1" applyBorder="1" applyAlignment="1">
      <alignment vertical="center"/>
    </xf>
    <xf numFmtId="0" fontId="6" fillId="0" borderId="75" xfId="0" applyFont="1" applyBorder="1" applyAlignment="1">
      <alignment vertical="center"/>
    </xf>
    <xf numFmtId="0" fontId="1" fillId="0" borderId="82" xfId="0" applyFont="1" applyFill="1" applyBorder="1" applyAlignment="1">
      <alignment vertical="center"/>
    </xf>
    <xf numFmtId="0" fontId="6" fillId="0" borderId="83" xfId="0" applyFont="1" applyFill="1" applyBorder="1" applyAlignment="1">
      <alignment vertical="center"/>
    </xf>
    <xf numFmtId="0" fontId="6" fillId="0" borderId="84" xfId="0" applyFont="1" applyFill="1" applyBorder="1" applyAlignment="1">
      <alignment vertical="center"/>
    </xf>
    <xf numFmtId="0" fontId="3" fillId="0" borderId="2" xfId="0" applyFont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CC144"/>
  <sheetViews>
    <sheetView zoomScale="70" zoomScaleNormal="7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"/>
    </sheetView>
  </sheetViews>
  <sheetFormatPr defaultColWidth="9.140625" defaultRowHeight="12.75"/>
  <cols>
    <col min="1" max="1" width="15.7109375" style="0" customWidth="1"/>
    <col min="2" max="73" width="5.140625" style="0" customWidth="1"/>
    <col min="74" max="74" width="15.421875" style="0" customWidth="1"/>
    <col min="75" max="75" width="12.57421875" style="0" bestFit="1" customWidth="1"/>
    <col min="76" max="76" width="9.140625" style="145" customWidth="1"/>
  </cols>
  <sheetData>
    <row r="1" spans="1:81" ht="91.5" customHeight="1">
      <c r="A1" s="1" t="s">
        <v>0</v>
      </c>
      <c r="B1" s="162" t="s">
        <v>4</v>
      </c>
      <c r="C1" s="163"/>
      <c r="D1" s="164"/>
      <c r="E1" s="162" t="s">
        <v>41</v>
      </c>
      <c r="F1" s="163"/>
      <c r="G1" s="164"/>
      <c r="H1" s="162" t="s">
        <v>24</v>
      </c>
      <c r="I1" s="163"/>
      <c r="J1" s="164"/>
      <c r="K1" s="162" t="s">
        <v>7</v>
      </c>
      <c r="L1" s="163"/>
      <c r="M1" s="164"/>
      <c r="N1" s="162" t="s">
        <v>5</v>
      </c>
      <c r="O1" s="163"/>
      <c r="P1" s="164"/>
      <c r="Q1" s="162" t="s">
        <v>1</v>
      </c>
      <c r="R1" s="163"/>
      <c r="S1" s="164"/>
      <c r="T1" s="162" t="s">
        <v>3</v>
      </c>
      <c r="U1" s="163"/>
      <c r="V1" s="164"/>
      <c r="W1" s="162" t="s">
        <v>13</v>
      </c>
      <c r="X1" s="163"/>
      <c r="Y1" s="164"/>
      <c r="Z1" s="162" t="s">
        <v>29</v>
      </c>
      <c r="AA1" s="163"/>
      <c r="AB1" s="164"/>
      <c r="AC1" s="162" t="s">
        <v>32</v>
      </c>
      <c r="AD1" s="163"/>
      <c r="AE1" s="164"/>
      <c r="AF1" s="162" t="s">
        <v>23</v>
      </c>
      <c r="AG1" s="163"/>
      <c r="AH1" s="164"/>
      <c r="AI1" s="185" t="s">
        <v>37</v>
      </c>
      <c r="AJ1" s="186"/>
      <c r="AK1" s="187"/>
      <c r="AL1" s="162" t="s">
        <v>26</v>
      </c>
      <c r="AM1" s="163"/>
      <c r="AN1" s="164"/>
      <c r="AO1" s="162" t="s">
        <v>27</v>
      </c>
      <c r="AP1" s="163"/>
      <c r="AQ1" s="164"/>
      <c r="AR1" s="162" t="s">
        <v>28</v>
      </c>
      <c r="AS1" s="163"/>
      <c r="AT1" s="164"/>
      <c r="AU1" s="162" t="s">
        <v>30</v>
      </c>
      <c r="AV1" s="163"/>
      <c r="AW1" s="164"/>
      <c r="AX1" s="162" t="s">
        <v>31</v>
      </c>
      <c r="AY1" s="163"/>
      <c r="AZ1" s="164"/>
      <c r="BA1" s="188" t="s">
        <v>38</v>
      </c>
      <c r="BB1" s="189"/>
      <c r="BC1" s="190"/>
      <c r="BD1" s="162" t="s">
        <v>35</v>
      </c>
      <c r="BE1" s="163"/>
      <c r="BF1" s="164"/>
      <c r="BG1" s="162" t="s">
        <v>33</v>
      </c>
      <c r="BH1" s="163"/>
      <c r="BI1" s="164"/>
      <c r="BJ1" s="168" t="s">
        <v>39</v>
      </c>
      <c r="BK1" s="169"/>
      <c r="BL1" s="170"/>
      <c r="BM1" s="162" t="s">
        <v>42</v>
      </c>
      <c r="BN1" s="163"/>
      <c r="BO1" s="164"/>
      <c r="BP1" s="168" t="s">
        <v>43</v>
      </c>
      <c r="BQ1" s="169"/>
      <c r="BR1" s="170"/>
      <c r="BS1" s="162" t="s">
        <v>53</v>
      </c>
      <c r="BT1" s="166"/>
      <c r="BU1" s="167"/>
      <c r="BV1" s="5"/>
      <c r="BW1" s="2" t="s">
        <v>11</v>
      </c>
      <c r="BX1" s="3"/>
      <c r="BY1" s="4"/>
      <c r="BZ1" s="4"/>
      <c r="CA1" s="4"/>
      <c r="CB1" s="4"/>
      <c r="CC1" s="4"/>
    </row>
    <row r="2" spans="1:81" ht="16.5" customHeight="1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3"/>
      <c r="BW2" s="8"/>
      <c r="BX2" s="3"/>
      <c r="BY2" s="4"/>
      <c r="BZ2" s="4"/>
      <c r="CA2" s="4"/>
      <c r="CB2" s="4"/>
      <c r="CC2" s="4"/>
    </row>
    <row r="3" spans="1:81" ht="16.5" customHeight="1">
      <c r="A3" s="33"/>
      <c r="B3" s="14" t="s">
        <v>14</v>
      </c>
      <c r="C3" s="15" t="s">
        <v>15</v>
      </c>
      <c r="D3" s="16" t="s">
        <v>16</v>
      </c>
      <c r="E3" s="14" t="s">
        <v>14</v>
      </c>
      <c r="F3" s="15" t="s">
        <v>15</v>
      </c>
      <c r="G3" s="16" t="s">
        <v>16</v>
      </c>
      <c r="H3" s="14" t="s">
        <v>14</v>
      </c>
      <c r="I3" s="15" t="s">
        <v>15</v>
      </c>
      <c r="J3" s="16" t="s">
        <v>16</v>
      </c>
      <c r="K3" s="14" t="s">
        <v>14</v>
      </c>
      <c r="L3" s="15" t="s">
        <v>15</v>
      </c>
      <c r="M3" s="16" t="s">
        <v>16</v>
      </c>
      <c r="N3" s="14" t="s">
        <v>14</v>
      </c>
      <c r="O3" s="15" t="s">
        <v>15</v>
      </c>
      <c r="P3" s="16" t="s">
        <v>16</v>
      </c>
      <c r="Q3" s="14" t="s">
        <v>14</v>
      </c>
      <c r="R3" s="15" t="s">
        <v>15</v>
      </c>
      <c r="S3" s="16" t="s">
        <v>16</v>
      </c>
      <c r="T3" s="14" t="s">
        <v>14</v>
      </c>
      <c r="U3" s="15" t="s">
        <v>15</v>
      </c>
      <c r="V3" s="16" t="s">
        <v>16</v>
      </c>
      <c r="W3" s="14" t="s">
        <v>14</v>
      </c>
      <c r="X3" s="15" t="s">
        <v>15</v>
      </c>
      <c r="Y3" s="16" t="s">
        <v>16</v>
      </c>
      <c r="Z3" s="14" t="s">
        <v>14</v>
      </c>
      <c r="AA3" s="15" t="s">
        <v>15</v>
      </c>
      <c r="AB3" s="16" t="s">
        <v>16</v>
      </c>
      <c r="AC3" s="14" t="s">
        <v>14</v>
      </c>
      <c r="AD3" s="15" t="s">
        <v>15</v>
      </c>
      <c r="AE3" s="16" t="s">
        <v>16</v>
      </c>
      <c r="AF3" s="14" t="s">
        <v>14</v>
      </c>
      <c r="AG3" s="15" t="s">
        <v>15</v>
      </c>
      <c r="AH3" s="16" t="s">
        <v>16</v>
      </c>
      <c r="AI3" s="14" t="s">
        <v>14</v>
      </c>
      <c r="AJ3" s="15" t="s">
        <v>15</v>
      </c>
      <c r="AK3" s="16" t="s">
        <v>16</v>
      </c>
      <c r="AL3" s="14" t="s">
        <v>14</v>
      </c>
      <c r="AM3" s="15" t="s">
        <v>15</v>
      </c>
      <c r="AN3" s="16" t="s">
        <v>16</v>
      </c>
      <c r="AO3" s="14" t="s">
        <v>14</v>
      </c>
      <c r="AP3" s="15" t="s">
        <v>15</v>
      </c>
      <c r="AQ3" s="16" t="s">
        <v>16</v>
      </c>
      <c r="AR3" s="14" t="s">
        <v>14</v>
      </c>
      <c r="AS3" s="15" t="s">
        <v>15</v>
      </c>
      <c r="AT3" s="16" t="s">
        <v>16</v>
      </c>
      <c r="AU3" s="14" t="s">
        <v>14</v>
      </c>
      <c r="AV3" s="15" t="s">
        <v>15</v>
      </c>
      <c r="AW3" s="16" t="s">
        <v>16</v>
      </c>
      <c r="AX3" s="14" t="s">
        <v>14</v>
      </c>
      <c r="AY3" s="15" t="s">
        <v>15</v>
      </c>
      <c r="AZ3" s="16" t="s">
        <v>16</v>
      </c>
      <c r="BA3" s="14" t="s">
        <v>14</v>
      </c>
      <c r="BB3" s="15" t="s">
        <v>15</v>
      </c>
      <c r="BC3" s="16" t="s">
        <v>16</v>
      </c>
      <c r="BD3" s="14" t="s">
        <v>14</v>
      </c>
      <c r="BE3" s="15" t="s">
        <v>15</v>
      </c>
      <c r="BF3" s="16" t="s">
        <v>16</v>
      </c>
      <c r="BG3" s="14" t="s">
        <v>14</v>
      </c>
      <c r="BH3" s="15" t="s">
        <v>15</v>
      </c>
      <c r="BI3" s="16" t="s">
        <v>16</v>
      </c>
      <c r="BJ3" s="14" t="s">
        <v>14</v>
      </c>
      <c r="BK3" s="15" t="s">
        <v>15</v>
      </c>
      <c r="BL3" s="16" t="s">
        <v>16</v>
      </c>
      <c r="BM3" s="14" t="s">
        <v>14</v>
      </c>
      <c r="BN3" s="15" t="s">
        <v>15</v>
      </c>
      <c r="BO3" s="16" t="s">
        <v>16</v>
      </c>
      <c r="BP3" s="14" t="s">
        <v>14</v>
      </c>
      <c r="BQ3" s="15" t="s">
        <v>15</v>
      </c>
      <c r="BR3" s="16" t="s">
        <v>16</v>
      </c>
      <c r="BS3" s="14" t="s">
        <v>14</v>
      </c>
      <c r="BT3" s="15" t="s">
        <v>15</v>
      </c>
      <c r="BU3" s="16" t="s">
        <v>16</v>
      </c>
      <c r="BV3" s="3"/>
      <c r="BW3" s="8"/>
      <c r="BX3" s="3"/>
      <c r="BY3" s="4"/>
      <c r="BZ3" s="4"/>
      <c r="CA3" s="4"/>
      <c r="CB3" s="4"/>
      <c r="CC3" s="4"/>
    </row>
    <row r="4" spans="1:81" ht="16.5" customHeight="1">
      <c r="A4" s="182" t="s">
        <v>4</v>
      </c>
      <c r="B4" s="23"/>
      <c r="C4" s="24"/>
      <c r="D4" s="25"/>
      <c r="E4" s="17">
        <f>SUM('2004-2005'!E4,'2005-2006'!E4,'2007-2008'!E4,'2008-2009'!E4)</f>
        <v>3</v>
      </c>
      <c r="F4" s="18">
        <f>SUM('2004-2005'!F4,'2005-2006'!F4,'2007-2008'!F4,'2008-2009'!F4)</f>
        <v>3</v>
      </c>
      <c r="G4" s="19">
        <f>SUM('2004-2005'!G4,'2005-2006'!G4,'2007-2008'!G4,'2008-2009'!G4)</f>
        <v>5</v>
      </c>
      <c r="H4" s="17">
        <f>SUM('2004-2005'!H4,'2005-2006'!H4,'2007-2008'!H4,'2008-2009'!H4)</f>
        <v>3</v>
      </c>
      <c r="I4" s="18">
        <f>SUM('2004-2005'!I4,'2005-2006'!I4,'2007-2008'!I4,'2008-2009'!I4)</f>
        <v>3</v>
      </c>
      <c r="J4" s="19">
        <f>SUM('2004-2005'!J4,'2005-2006'!J4,'2007-2008'!J4,'2008-2009'!J4)</f>
        <v>5</v>
      </c>
      <c r="K4" s="17">
        <f>SUM('2004-2005'!K4+'2005-2006'!K4,'2007-2008'!N4,'2008-2009'!N4)</f>
        <v>6</v>
      </c>
      <c r="L4" s="18">
        <f>SUM('2004-2005'!L4+'2005-2006'!L4,'2007-2008'!O4,'2008-2009'!O4)</f>
        <v>0</v>
      </c>
      <c r="M4" s="19">
        <f>SUM('2004-2005'!M4+'2005-2006'!M4,'2007-2008'!P4,'2008-2009'!P4)</f>
        <v>5</v>
      </c>
      <c r="N4" s="17">
        <f>SUM('2004-2005'!N4+'2005-2006'!N4)</f>
        <v>5</v>
      </c>
      <c r="O4" s="18">
        <f>SUM('2004-2005'!O4+'2005-2006'!O4)</f>
        <v>1</v>
      </c>
      <c r="P4" s="19">
        <f>SUM('2004-2005'!P4+'2005-2006'!P4)</f>
        <v>1</v>
      </c>
      <c r="Q4" s="17">
        <f>SUM('2004-2005'!Q4+'2005-2006'!Q4,'2007-2008'!T4,'2008-2009'!T4)</f>
        <v>8</v>
      </c>
      <c r="R4" s="18">
        <f>SUM('2004-2005'!R4+'2005-2006'!R4,'2007-2008'!U4,'2008-2009'!U4)</f>
        <v>1</v>
      </c>
      <c r="S4" s="19">
        <f>SUM('2004-2005'!S4+'2005-2006'!S4,'2007-2008'!V4,'2008-2009'!V4)</f>
        <v>2</v>
      </c>
      <c r="T4" s="17">
        <f>SUM('2004-2005'!T4+'2005-2006'!T4,'2007-2008'!Z4,'2008-2009'!Z4)</f>
        <v>4</v>
      </c>
      <c r="U4" s="18">
        <f>SUM('2004-2005'!U4+'2005-2006'!U4,'2007-2008'!AA4,'2008-2009'!AA4)</f>
        <v>2</v>
      </c>
      <c r="V4" s="19">
        <f>SUM('2004-2005'!V4+'2005-2006'!V4,'2007-2008'!AB4,'2008-2009'!AB4)</f>
        <v>6</v>
      </c>
      <c r="W4" s="17">
        <f>SUM('2005-2006'!W4,'2007-2008'!AC4,'2008-2009'!AC4)</f>
        <v>3</v>
      </c>
      <c r="X4" s="18">
        <f>SUM('2005-2006'!X4,'2007-2008'!AD4,'2008-2009'!AD4)</f>
        <v>1</v>
      </c>
      <c r="Y4" s="19">
        <f>SUM('2005-2006'!Y4,'2007-2008'!AE4,'2008-2009'!AE4)</f>
        <v>3</v>
      </c>
      <c r="Z4" s="17">
        <f>'2005-2006'!Z4</f>
        <v>1</v>
      </c>
      <c r="AA4" s="18">
        <f>'2005-2006'!AA4</f>
        <v>1</v>
      </c>
      <c r="AB4" s="19">
        <f>'2005-2006'!AB4</f>
        <v>1</v>
      </c>
      <c r="AC4" s="17">
        <f>SUM('2005-2006'!AC4,'2007-2008'!AI4,'2008-2009'!AI4)</f>
        <v>3</v>
      </c>
      <c r="AD4" s="18">
        <f>SUM('2005-2006'!AD4,'2007-2008'!AJ4,'2008-2009'!AJ4)</f>
        <v>3</v>
      </c>
      <c r="AE4" s="19">
        <f>SUM('2005-2006'!AE4,'2007-2008'!AK4,'2008-2009'!AK4)</f>
        <v>1</v>
      </c>
      <c r="AF4" s="23"/>
      <c r="AG4" s="24"/>
      <c r="AH4" s="25"/>
      <c r="AI4" s="17">
        <f>SUM('2007-2008'!K4,'2008-2009'!K4)</f>
        <v>3</v>
      </c>
      <c r="AJ4" s="18">
        <f>SUM('2007-2008'!L4,'2008-2009'!L4)</f>
        <v>0</v>
      </c>
      <c r="AK4" s="19">
        <f>SUM('2007-2008'!M4,'2008-2009'!M4)</f>
        <v>1</v>
      </c>
      <c r="AL4" s="17">
        <f>SUM('2007-2008'!Q4,'2008-2009'!Q4)</f>
        <v>1</v>
      </c>
      <c r="AM4" s="18">
        <f>SUM('2007-2008'!R4,'2008-2009'!R4)</f>
        <v>1</v>
      </c>
      <c r="AN4" s="19">
        <f>SUM('2007-2008'!S4,'2008-2009'!S4)</f>
        <v>3</v>
      </c>
      <c r="AO4" s="17">
        <f>SUM('2007-2008'!AF4,'2008-2009'!AF4)</f>
        <v>2</v>
      </c>
      <c r="AP4" s="18">
        <f>SUM('2007-2008'!AG4,'2008-2009'!AG4)</f>
        <v>0</v>
      </c>
      <c r="AQ4" s="19">
        <f>SUM('2007-2008'!AH4,'2008-2009'!AH4)</f>
        <v>3</v>
      </c>
      <c r="AR4" s="77">
        <f>SUM('2007-2008'!W4,'2008-2009'!W4)</f>
        <v>3</v>
      </c>
      <c r="AS4" s="78">
        <f>SUM('2007-2008'!X4,'2008-2009'!X4)</f>
        <v>1</v>
      </c>
      <c r="AT4" s="79">
        <f>SUM('2007-2008'!Y4,'2008-2009'!Y4)</f>
        <v>0</v>
      </c>
      <c r="AU4" s="17">
        <f>SUM('2008-2009'!AO4)</f>
        <v>1</v>
      </c>
      <c r="AV4" s="18">
        <f>SUM('2008-2009'!AP4)</f>
        <v>1</v>
      </c>
      <c r="AW4" s="19">
        <f>SUM('2008-2009'!AQ4)</f>
        <v>0</v>
      </c>
      <c r="AX4" s="17">
        <f>SUM('2008-2009'!AL4)</f>
        <v>2</v>
      </c>
      <c r="AY4" s="18">
        <f>SUM('2008-2009'!AM4)</f>
        <v>0</v>
      </c>
      <c r="AZ4" s="19">
        <f>SUM('2008-2009'!AN4)</f>
        <v>0</v>
      </c>
      <c r="BA4" s="77">
        <v>0</v>
      </c>
      <c r="BB4" s="78">
        <v>0</v>
      </c>
      <c r="BC4" s="79">
        <v>0</v>
      </c>
      <c r="BD4" s="17">
        <v>0</v>
      </c>
      <c r="BE4" s="18">
        <v>0</v>
      </c>
      <c r="BF4" s="19">
        <v>0</v>
      </c>
      <c r="BG4" s="23"/>
      <c r="BH4" s="24"/>
      <c r="BI4" s="25"/>
      <c r="BJ4" s="17">
        <v>0</v>
      </c>
      <c r="BK4" s="18">
        <v>0</v>
      </c>
      <c r="BL4" s="19">
        <v>0</v>
      </c>
      <c r="BM4" s="17">
        <v>0</v>
      </c>
      <c r="BN4" s="18">
        <v>0</v>
      </c>
      <c r="BO4" s="19">
        <v>0</v>
      </c>
      <c r="BP4" s="17">
        <v>0</v>
      </c>
      <c r="BQ4" s="18">
        <v>0</v>
      </c>
      <c r="BR4" s="19">
        <v>0</v>
      </c>
      <c r="BS4" s="17">
        <v>0</v>
      </c>
      <c r="BT4" s="18">
        <v>0</v>
      </c>
      <c r="BU4" s="19">
        <v>0</v>
      </c>
      <c r="BV4" s="35" t="s">
        <v>8</v>
      </c>
      <c r="BW4" s="13"/>
      <c r="BX4" s="146"/>
      <c r="BY4" s="4"/>
      <c r="BZ4" s="4"/>
      <c r="CA4" s="4"/>
      <c r="CB4" s="4"/>
      <c r="CC4" s="4"/>
    </row>
    <row r="5" spans="1:81" ht="16.5" customHeight="1">
      <c r="A5" s="183"/>
      <c r="B5" s="26"/>
      <c r="C5" s="27"/>
      <c r="D5" s="28"/>
      <c r="E5" s="20">
        <f>SUM('2004-2005'!E5,'2005-2006'!E5,'2007-2008'!E5,'2008-2009'!E5)</f>
        <v>0</v>
      </c>
      <c r="F5" s="21">
        <f>SUM('2004-2005'!F5,'2005-2006'!F5,'2007-2008'!F5,'2008-2009'!F5)</f>
        <v>2</v>
      </c>
      <c r="G5" s="22">
        <f>SUM('2004-2005'!G5,'2005-2006'!G5,'2007-2008'!G5,'2008-2009'!G5)</f>
        <v>0</v>
      </c>
      <c r="H5" s="20">
        <f>SUM('2004-2005'!H5,'2005-2006'!H5,'2007-2008'!H5,'2008-2009'!H5)</f>
        <v>1</v>
      </c>
      <c r="I5" s="21">
        <f>SUM('2004-2005'!I5,'2005-2006'!I5,'2007-2008'!I5,'2008-2009'!I5)</f>
        <v>0</v>
      </c>
      <c r="J5" s="22">
        <f>SUM('2004-2005'!J5,'2005-2006'!J5,'2007-2008'!J5,'2008-2009'!J5)</f>
        <v>0</v>
      </c>
      <c r="K5" s="20">
        <f>SUM('2004-2005'!K5+'2005-2006'!K5,'2007-2008'!N5,'2008-2009'!N5)</f>
        <v>0</v>
      </c>
      <c r="L5" s="21">
        <f>SUM('2004-2005'!L5+'2005-2006'!L5,'2007-2008'!O5,'2008-2009'!O5)</f>
        <v>0</v>
      </c>
      <c r="M5" s="22">
        <f>SUM('2004-2005'!M5+'2005-2006'!M5,'2007-2008'!P5,'2008-2009'!P5)</f>
        <v>1</v>
      </c>
      <c r="N5" s="20">
        <f>SUM('2004-2005'!N5+'2005-2006'!N5)</f>
        <v>0</v>
      </c>
      <c r="O5" s="21">
        <f>SUM('2004-2005'!O5+'2005-2006'!O5)</f>
        <v>0</v>
      </c>
      <c r="P5" s="22">
        <f>SUM('2004-2005'!P5+'2005-2006'!P5)</f>
        <v>0</v>
      </c>
      <c r="Q5" s="20">
        <f>SUM('2004-2005'!Q5+'2005-2006'!Q5,'2007-2008'!T5,'2008-2009'!T5)</f>
        <v>0</v>
      </c>
      <c r="R5" s="21">
        <f>SUM('2004-2005'!R5+'2005-2006'!R5,'2007-2008'!U5,'2008-2009'!U5)</f>
        <v>2</v>
      </c>
      <c r="S5" s="22">
        <f>SUM('2004-2005'!S5+'2005-2006'!S5,'2007-2008'!V5,'2008-2009'!V5)</f>
        <v>1</v>
      </c>
      <c r="T5" s="20">
        <f>SUM('2004-2005'!T5+'2005-2006'!T5,'2007-2008'!Z5,'2008-2009'!Z5)</f>
        <v>0</v>
      </c>
      <c r="U5" s="21">
        <f>SUM('2004-2005'!U5+'2005-2006'!U5,'2007-2008'!AA5,'2008-2009'!AA5)</f>
        <v>0</v>
      </c>
      <c r="V5" s="22">
        <f>SUM('2004-2005'!V5+'2005-2006'!V5,'2007-2008'!AB5,'2008-2009'!AB5)</f>
        <v>0</v>
      </c>
      <c r="W5" s="20">
        <f>SUM('2005-2006'!W5,'2007-2008'!AC5,'2008-2009'!AC5)</f>
        <v>1</v>
      </c>
      <c r="X5" s="21">
        <f>SUM('2005-2006'!X5,'2007-2008'!AD5,'2008-2009'!AD5)</f>
        <v>0</v>
      </c>
      <c r="Y5" s="22">
        <f>SUM('2005-2006'!Y5,'2007-2008'!AE5,'2008-2009'!AE5)</f>
        <v>0</v>
      </c>
      <c r="Z5" s="20">
        <f>'2005-2006'!Z5</f>
        <v>0</v>
      </c>
      <c r="AA5" s="21">
        <f>'2005-2006'!AA5</f>
        <v>0</v>
      </c>
      <c r="AB5" s="22">
        <f>'2005-2006'!AB5</f>
        <v>0</v>
      </c>
      <c r="AC5" s="20">
        <f>SUM('2005-2006'!AC5,'2007-2008'!AI5,'2008-2009'!AI5)</f>
        <v>2</v>
      </c>
      <c r="AD5" s="21">
        <f>SUM('2005-2006'!AD5,'2007-2008'!AJ5,'2008-2009'!AJ5)</f>
        <v>0</v>
      </c>
      <c r="AE5" s="22">
        <f>SUM('2005-2006'!AE5,'2007-2008'!AK5,'2008-2009'!AK5)</f>
        <v>0</v>
      </c>
      <c r="AF5" s="26"/>
      <c r="AG5" s="27"/>
      <c r="AH5" s="28"/>
      <c r="AI5" s="20">
        <f>SUM('2007-2008'!K5,'2008-2009'!K5)</f>
        <v>0</v>
      </c>
      <c r="AJ5" s="21">
        <f>SUM('2007-2008'!L5,'2008-2009'!L5)</f>
        <v>0</v>
      </c>
      <c r="AK5" s="22">
        <f>SUM('2007-2008'!M5,'2008-2009'!M5)</f>
        <v>2</v>
      </c>
      <c r="AL5" s="20">
        <f>SUM('2007-2008'!Q5,'2008-2009'!Q5)</f>
        <v>0</v>
      </c>
      <c r="AM5" s="21">
        <f>SUM('2007-2008'!R5,'2008-2009'!R5)</f>
        <v>0</v>
      </c>
      <c r="AN5" s="22">
        <f>SUM('2007-2008'!S5,'2008-2009'!S5)</f>
        <v>0</v>
      </c>
      <c r="AO5" s="20">
        <f>SUM('2007-2008'!AF5,'2008-2009'!AF5)</f>
        <v>0</v>
      </c>
      <c r="AP5" s="21">
        <f>SUM('2007-2008'!AG5,'2008-2009'!AG5)</f>
        <v>0</v>
      </c>
      <c r="AQ5" s="22">
        <f>SUM('2007-2008'!AH5,'2008-2009'!AH5)</f>
        <v>2</v>
      </c>
      <c r="AR5" s="43">
        <f>SUM('2007-2008'!W5,'2008-2009'!W5)</f>
        <v>0</v>
      </c>
      <c r="AS5" s="44">
        <f>SUM('2007-2008'!X5,'2008-2009'!X5)</f>
        <v>0</v>
      </c>
      <c r="AT5" s="45">
        <f>SUM('2007-2008'!Y5,'2008-2009'!Y5)</f>
        <v>0</v>
      </c>
      <c r="AU5" s="20">
        <f>SUM('2008-2009'!AO5)</f>
        <v>0</v>
      </c>
      <c r="AV5" s="21">
        <f>SUM('2008-2009'!AP5)</f>
        <v>0</v>
      </c>
      <c r="AW5" s="22">
        <f>SUM('2008-2009'!AQ5)</f>
        <v>0</v>
      </c>
      <c r="AX5" s="20">
        <f>SUM('2008-2009'!AL5)</f>
        <v>0</v>
      </c>
      <c r="AY5" s="21">
        <f>SUM('2008-2009'!AM5)</f>
        <v>0</v>
      </c>
      <c r="AZ5" s="22">
        <f>SUM('2008-2009'!AN5)</f>
        <v>0</v>
      </c>
      <c r="BA5" s="43">
        <v>0</v>
      </c>
      <c r="BB5" s="44">
        <v>0</v>
      </c>
      <c r="BC5" s="45">
        <v>0</v>
      </c>
      <c r="BD5" s="20">
        <v>0</v>
      </c>
      <c r="BE5" s="21">
        <v>0</v>
      </c>
      <c r="BF5" s="22">
        <v>0</v>
      </c>
      <c r="BG5" s="26"/>
      <c r="BH5" s="27"/>
      <c r="BI5" s="28"/>
      <c r="BJ5" s="20">
        <v>0</v>
      </c>
      <c r="BK5" s="21">
        <v>0</v>
      </c>
      <c r="BL5" s="22">
        <v>0</v>
      </c>
      <c r="BM5" s="20">
        <v>0</v>
      </c>
      <c r="BN5" s="21">
        <v>0</v>
      </c>
      <c r="BO5" s="22">
        <v>0</v>
      </c>
      <c r="BP5" s="20">
        <v>0</v>
      </c>
      <c r="BQ5" s="21">
        <v>0</v>
      </c>
      <c r="BR5" s="22">
        <v>0</v>
      </c>
      <c r="BS5" s="20">
        <v>0</v>
      </c>
      <c r="BT5" s="21">
        <v>0</v>
      </c>
      <c r="BU5" s="22">
        <v>0</v>
      </c>
      <c r="BV5" s="39" t="s">
        <v>9</v>
      </c>
      <c r="BW5" s="11"/>
      <c r="BX5" s="146"/>
      <c r="BY5" s="4"/>
      <c r="BZ5" s="4"/>
      <c r="CA5" s="4"/>
      <c r="CB5" s="4"/>
      <c r="CC5" s="4"/>
    </row>
    <row r="6" spans="1:81" s="55" customFormat="1" ht="16.5" customHeight="1">
      <c r="A6" s="183"/>
      <c r="B6" s="46"/>
      <c r="C6" s="47"/>
      <c r="D6" s="48"/>
      <c r="E6" s="20">
        <f>SUM('2004-2005'!E6,'2005-2006'!E6,'2007-2008'!E6,'2008-2009'!E6)</f>
        <v>3</v>
      </c>
      <c r="F6" s="21">
        <f>SUM('2004-2005'!F6,'2005-2006'!F6,'2007-2008'!F6,'2008-2009'!F6)</f>
        <v>5</v>
      </c>
      <c r="G6" s="22">
        <f>SUM('2004-2005'!G6,'2005-2006'!G6,'2007-2008'!G6,'2008-2009'!G6)</f>
        <v>5</v>
      </c>
      <c r="H6" s="20">
        <f>SUM('2004-2005'!H6,'2005-2006'!H6,'2007-2008'!H6,'2008-2009'!H6)</f>
        <v>4</v>
      </c>
      <c r="I6" s="21">
        <f>SUM('2004-2005'!I6,'2005-2006'!I6,'2007-2008'!I6,'2008-2009'!I6)</f>
        <v>3</v>
      </c>
      <c r="J6" s="22">
        <f>SUM('2004-2005'!J6,'2005-2006'!J6,'2007-2008'!J6,'2008-2009'!J6)</f>
        <v>5</v>
      </c>
      <c r="K6" s="49">
        <f aca="true" t="shared" si="0" ref="K6:AE6">SUM(K4:K5)</f>
        <v>6</v>
      </c>
      <c r="L6" s="50">
        <f t="shared" si="0"/>
        <v>0</v>
      </c>
      <c r="M6" s="51">
        <f t="shared" si="0"/>
        <v>6</v>
      </c>
      <c r="N6" s="49">
        <f t="shared" si="0"/>
        <v>5</v>
      </c>
      <c r="O6" s="50">
        <f t="shared" si="0"/>
        <v>1</v>
      </c>
      <c r="P6" s="51">
        <f t="shared" si="0"/>
        <v>1</v>
      </c>
      <c r="Q6" s="49">
        <f t="shared" si="0"/>
        <v>8</v>
      </c>
      <c r="R6" s="50">
        <f t="shared" si="0"/>
        <v>3</v>
      </c>
      <c r="S6" s="51">
        <f t="shared" si="0"/>
        <v>3</v>
      </c>
      <c r="T6" s="49">
        <f>SUM(T4:T5)</f>
        <v>4</v>
      </c>
      <c r="U6" s="50">
        <f>SUM(U4:U5)</f>
        <v>2</v>
      </c>
      <c r="V6" s="51">
        <f>SUM(V4:V5)</f>
        <v>6</v>
      </c>
      <c r="W6" s="49">
        <f t="shared" si="0"/>
        <v>4</v>
      </c>
      <c r="X6" s="50">
        <f t="shared" si="0"/>
        <v>1</v>
      </c>
      <c r="Y6" s="51">
        <f t="shared" si="0"/>
        <v>3</v>
      </c>
      <c r="Z6" s="49">
        <f>SUM(Z4:Z5)</f>
        <v>1</v>
      </c>
      <c r="AA6" s="50">
        <f>SUM(AA4:AA5)</f>
        <v>1</v>
      </c>
      <c r="AB6" s="51">
        <f>SUM(AB4:AB5)</f>
        <v>1</v>
      </c>
      <c r="AC6" s="49">
        <f t="shared" si="0"/>
        <v>5</v>
      </c>
      <c r="AD6" s="50">
        <f t="shared" si="0"/>
        <v>3</v>
      </c>
      <c r="AE6" s="51">
        <f t="shared" si="0"/>
        <v>1</v>
      </c>
      <c r="AF6" s="46"/>
      <c r="AG6" s="47"/>
      <c r="AH6" s="48"/>
      <c r="AI6" s="49">
        <f aca="true" t="shared" si="1" ref="AI6:AQ6">SUM(AI4:AI5)</f>
        <v>3</v>
      </c>
      <c r="AJ6" s="50">
        <f t="shared" si="1"/>
        <v>0</v>
      </c>
      <c r="AK6" s="51">
        <f t="shared" si="1"/>
        <v>3</v>
      </c>
      <c r="AL6" s="49">
        <f t="shared" si="1"/>
        <v>1</v>
      </c>
      <c r="AM6" s="50">
        <f t="shared" si="1"/>
        <v>1</v>
      </c>
      <c r="AN6" s="51">
        <f t="shared" si="1"/>
        <v>3</v>
      </c>
      <c r="AO6" s="49">
        <f t="shared" si="1"/>
        <v>2</v>
      </c>
      <c r="AP6" s="50">
        <f t="shared" si="1"/>
        <v>0</v>
      </c>
      <c r="AQ6" s="51">
        <f t="shared" si="1"/>
        <v>5</v>
      </c>
      <c r="AR6" s="49">
        <f aca="true" t="shared" si="2" ref="AR6:AZ6">SUM(AR4:AR5)</f>
        <v>3</v>
      </c>
      <c r="AS6" s="50">
        <f t="shared" si="2"/>
        <v>1</v>
      </c>
      <c r="AT6" s="51">
        <f t="shared" si="2"/>
        <v>0</v>
      </c>
      <c r="AU6" s="49">
        <f t="shared" si="2"/>
        <v>1</v>
      </c>
      <c r="AV6" s="50">
        <f t="shared" si="2"/>
        <v>1</v>
      </c>
      <c r="AW6" s="51">
        <f t="shared" si="2"/>
        <v>0</v>
      </c>
      <c r="AX6" s="49">
        <f t="shared" si="2"/>
        <v>2</v>
      </c>
      <c r="AY6" s="50">
        <f t="shared" si="2"/>
        <v>0</v>
      </c>
      <c r="AZ6" s="51">
        <f t="shared" si="2"/>
        <v>0</v>
      </c>
      <c r="BA6" s="49">
        <f aca="true" t="shared" si="3" ref="BA6:BF6">SUM(BA4:BA5)</f>
        <v>0</v>
      </c>
      <c r="BB6" s="50">
        <f t="shared" si="3"/>
        <v>0</v>
      </c>
      <c r="BC6" s="51">
        <f t="shared" si="3"/>
        <v>0</v>
      </c>
      <c r="BD6" s="49">
        <f t="shared" si="3"/>
        <v>0</v>
      </c>
      <c r="BE6" s="50">
        <f t="shared" si="3"/>
        <v>0</v>
      </c>
      <c r="BF6" s="51">
        <f t="shared" si="3"/>
        <v>0</v>
      </c>
      <c r="BG6" s="46"/>
      <c r="BH6" s="47"/>
      <c r="BI6" s="48"/>
      <c r="BJ6" s="49">
        <f aca="true" t="shared" si="4" ref="BJ6:BR6">SUM(BJ4:BJ5)</f>
        <v>0</v>
      </c>
      <c r="BK6" s="50">
        <f t="shared" si="4"/>
        <v>0</v>
      </c>
      <c r="BL6" s="51">
        <f t="shared" si="4"/>
        <v>0</v>
      </c>
      <c r="BM6" s="49">
        <f t="shared" si="4"/>
        <v>0</v>
      </c>
      <c r="BN6" s="50">
        <f t="shared" si="4"/>
        <v>0</v>
      </c>
      <c r="BO6" s="51">
        <f t="shared" si="4"/>
        <v>0</v>
      </c>
      <c r="BP6" s="49">
        <f t="shared" si="4"/>
        <v>0</v>
      </c>
      <c r="BQ6" s="50">
        <f t="shared" si="4"/>
        <v>0</v>
      </c>
      <c r="BR6" s="51">
        <f t="shared" si="4"/>
        <v>0</v>
      </c>
      <c r="BS6" s="49">
        <f>SUM(BS4:BS5)</f>
        <v>0</v>
      </c>
      <c r="BT6" s="50">
        <f>SUM(BT4:BT5)</f>
        <v>0</v>
      </c>
      <c r="BU6" s="51">
        <f>SUM(BU4:BU5)</f>
        <v>0</v>
      </c>
      <c r="BV6" s="76" t="s">
        <v>10</v>
      </c>
      <c r="BW6" s="53"/>
      <c r="BX6" s="147"/>
      <c r="BY6" s="54"/>
      <c r="BZ6" s="54"/>
      <c r="CA6" s="54"/>
      <c r="CB6" s="54"/>
      <c r="CC6" s="54"/>
    </row>
    <row r="7" spans="1:81" ht="16.5" customHeight="1">
      <c r="A7" s="184"/>
      <c r="B7" s="30"/>
      <c r="C7" s="31"/>
      <c r="D7" s="32"/>
      <c r="E7" s="157">
        <f>SUM(E6:G6)</f>
        <v>13</v>
      </c>
      <c r="F7" s="158"/>
      <c r="G7" s="159"/>
      <c r="H7" s="157">
        <f>SUM(H6:J6)</f>
        <v>12</v>
      </c>
      <c r="I7" s="158"/>
      <c r="J7" s="159"/>
      <c r="K7" s="157">
        <f>SUM(K6:M6)</f>
        <v>12</v>
      </c>
      <c r="L7" s="158"/>
      <c r="M7" s="159"/>
      <c r="N7" s="157">
        <f>SUM(N6:P6)</f>
        <v>7</v>
      </c>
      <c r="O7" s="158"/>
      <c r="P7" s="159"/>
      <c r="Q7" s="157">
        <f>SUM(Q6:S6)</f>
        <v>14</v>
      </c>
      <c r="R7" s="158"/>
      <c r="S7" s="159"/>
      <c r="T7" s="157">
        <f>SUM(T6:V6)</f>
        <v>12</v>
      </c>
      <c r="U7" s="158"/>
      <c r="V7" s="159"/>
      <c r="W7" s="157">
        <f>SUM(W6:Y6)</f>
        <v>8</v>
      </c>
      <c r="X7" s="158"/>
      <c r="Y7" s="159"/>
      <c r="Z7" s="157">
        <f>SUM(Z6:AB6)</f>
        <v>3</v>
      </c>
      <c r="AA7" s="158"/>
      <c r="AB7" s="159"/>
      <c r="AC7" s="157">
        <f>SUM(AC6:AE6)</f>
        <v>9</v>
      </c>
      <c r="AD7" s="158"/>
      <c r="AE7" s="159"/>
      <c r="AF7" s="30"/>
      <c r="AG7" s="31"/>
      <c r="AH7" s="32"/>
      <c r="AI7" s="157">
        <f>SUM(AI6:AK6)</f>
        <v>6</v>
      </c>
      <c r="AJ7" s="158"/>
      <c r="AK7" s="159"/>
      <c r="AL7" s="157">
        <f>SUM(AL6:AN6)</f>
        <v>5</v>
      </c>
      <c r="AM7" s="158"/>
      <c r="AN7" s="159"/>
      <c r="AO7" s="157">
        <f>SUM(AO6:AQ6)</f>
        <v>7</v>
      </c>
      <c r="AP7" s="158"/>
      <c r="AQ7" s="159"/>
      <c r="AR7" s="157">
        <f>SUM(AR6:AT6)</f>
        <v>4</v>
      </c>
      <c r="AS7" s="158"/>
      <c r="AT7" s="159"/>
      <c r="AU7" s="157">
        <f>SUM(AU6:AW6)</f>
        <v>2</v>
      </c>
      <c r="AV7" s="158"/>
      <c r="AW7" s="159"/>
      <c r="AX7" s="157">
        <f>SUM(AX6:AZ6)</f>
        <v>2</v>
      </c>
      <c r="AY7" s="158"/>
      <c r="AZ7" s="159"/>
      <c r="BA7" s="157">
        <f>SUM(BA6:BC6)</f>
        <v>0</v>
      </c>
      <c r="BB7" s="158"/>
      <c r="BC7" s="159"/>
      <c r="BD7" s="157">
        <f>SUM(BD6:BF6)</f>
        <v>0</v>
      </c>
      <c r="BE7" s="158"/>
      <c r="BF7" s="159"/>
      <c r="BG7" s="30"/>
      <c r="BH7" s="31"/>
      <c r="BI7" s="32"/>
      <c r="BJ7" s="157">
        <f>SUM(BJ6:BL6)</f>
        <v>0</v>
      </c>
      <c r="BK7" s="158"/>
      <c r="BL7" s="159"/>
      <c r="BM7" s="157">
        <f>SUM(BM6:BO6)</f>
        <v>0</v>
      </c>
      <c r="BN7" s="158"/>
      <c r="BO7" s="159"/>
      <c r="BP7" s="157">
        <f>SUM(BP6:BR6)</f>
        <v>0</v>
      </c>
      <c r="BQ7" s="158"/>
      <c r="BR7" s="159"/>
      <c r="BS7" s="157">
        <f>SUM(BS6:BU6)</f>
        <v>0</v>
      </c>
      <c r="BT7" s="158"/>
      <c r="BU7" s="159"/>
      <c r="BV7" s="40" t="s">
        <v>17</v>
      </c>
      <c r="BW7" s="12">
        <f>SUM(B7:BU7)</f>
        <v>116</v>
      </c>
      <c r="BX7" s="146">
        <f>SUM('2004-2005'!X7+'2005-2006'!AG7+'2007-2008'!AM7+'2008-2009'!AS7)</f>
        <v>116</v>
      </c>
      <c r="BY7" s="4"/>
      <c r="BZ7" s="4"/>
      <c r="CA7" s="4"/>
      <c r="CB7" s="4"/>
      <c r="CC7" s="4"/>
    </row>
    <row r="8" spans="1:81" ht="16.5" customHeight="1">
      <c r="A8" s="171" t="s">
        <v>41</v>
      </c>
      <c r="B8" s="17">
        <f>SUM('2004-2005'!B8+'2005-2006'!B8+'2007-2008'!B8,'2008-2009'!B8)</f>
        <v>5</v>
      </c>
      <c r="C8" s="18">
        <f>SUM('2004-2005'!C8+'2005-2006'!C8+'2007-2008'!C8,'2008-2009'!C8)</f>
        <v>3</v>
      </c>
      <c r="D8" s="19">
        <f>SUM('2004-2005'!D8+'2005-2006'!D8+'2007-2008'!D8,'2008-2009'!D8)</f>
        <v>3</v>
      </c>
      <c r="E8" s="23"/>
      <c r="F8" s="24"/>
      <c r="G8" s="25"/>
      <c r="H8" s="17">
        <f>SUM('2004-2005'!H8+'2005-2006'!H8+'2006-2007'!H8+'2007-2008'!H8,'2008-2009'!H8+'2009-2010'!H8+'2010-2011'!K8+'2011-2012'!K8)</f>
        <v>12</v>
      </c>
      <c r="I8" s="18">
        <f>SUM('2004-2005'!I8+'2005-2006'!I8+'2006-2007'!I8+'2007-2008'!I8,'2008-2009'!I8+'2009-2010'!I8+'2010-2011'!L8+'2011-2012'!L8)</f>
        <v>3</v>
      </c>
      <c r="J8" s="19">
        <f>SUM('2004-2005'!J8+'2005-2006'!J8+'2006-2007'!J8+'2007-2008'!J8,'2008-2009'!J8+'2009-2010'!J8+'2010-2011'!M8+'2011-2012'!M8)</f>
        <v>11</v>
      </c>
      <c r="K8" s="17">
        <f>SUM('2004-2005'!K8+'2005-2006'!K8+'2007-2008'!N8,'2008-2009'!N8+'2010-2011'!Q8+'2011-2012'!N8)</f>
        <v>7</v>
      </c>
      <c r="L8" s="18">
        <f>SUM('2004-2005'!L8+'2005-2006'!L8+'2007-2008'!O8,'2008-2009'!O8+'2010-2011'!R8+'2011-2012'!O8)</f>
        <v>8</v>
      </c>
      <c r="M8" s="19">
        <f>SUM('2004-2005'!M8+'2005-2006'!M8+'2007-2008'!P8,'2008-2009'!P8+'2010-2011'!S8+'2011-2012'!P8)</f>
        <v>4</v>
      </c>
      <c r="N8" s="17">
        <f>SUM('2004-2005'!N8+'2005-2006'!N8)</f>
        <v>6</v>
      </c>
      <c r="O8" s="18">
        <f>SUM('2004-2005'!O8+'2005-2006'!O8)</f>
        <v>0</v>
      </c>
      <c r="P8" s="19">
        <f>SUM('2004-2005'!P8+'2005-2006'!P8)</f>
        <v>1</v>
      </c>
      <c r="Q8" s="17">
        <f>SUM('2004-2005'!Q8+'2005-2006'!Q8+'2006-2007'!Q8+'2007-2008'!T8,'2008-2009'!T8+'2009-2010'!N8+'2010-2011'!T8+'2011-2012'!T8)</f>
        <v>14</v>
      </c>
      <c r="R8" s="18">
        <f>SUM('2004-2005'!R8+'2005-2006'!R8+'2006-2007'!R8+'2007-2008'!U8,'2008-2009'!U8+'2009-2010'!O8+'2010-2011'!U8+'2011-2012'!U8)</f>
        <v>3</v>
      </c>
      <c r="S8" s="19">
        <f>SUM('2004-2005'!S8+'2005-2006'!S8+'2006-2007'!S8+'2007-2008'!V8,'2008-2009'!V8+'2009-2010'!P8+'2010-2011'!V8+'2011-2012'!V8)</f>
        <v>6</v>
      </c>
      <c r="T8" s="17">
        <f>SUM('2004-2005'!T8+'2005-2006'!T8+'2006-2007'!T8+'2007-2008'!Z8,'2008-2009'!Z8+'2010-2011'!AC8+'2011-2012'!Z8)</f>
        <v>9</v>
      </c>
      <c r="U8" s="18">
        <f>SUM('2004-2005'!U8+'2005-2006'!U8+'2006-2007'!U8+'2007-2008'!AA8,'2008-2009'!AA8+'2010-2011'!AD8+'2011-2012'!AA8)</f>
        <v>3</v>
      </c>
      <c r="V8" s="19">
        <f>SUM('2004-2005'!V8+'2005-2006'!V8+'2006-2007'!V8+'2007-2008'!AB8,'2008-2009'!AB8+'2010-2011'!AE8+'2011-2012'!AB8)</f>
        <v>7</v>
      </c>
      <c r="W8" s="17">
        <f>SUM('2005-2006'!W8+'2006-2007'!W8+'2007-2008'!AC8,'2008-2009'!AC8+'2009-2010'!T8+'2010-2011'!W8+'2011-2012'!W8)</f>
        <v>9</v>
      </c>
      <c r="X8" s="18">
        <f>SUM('2005-2006'!X8+'2006-2007'!X8+'2007-2008'!AD8,'2008-2009'!AD8+'2009-2010'!U8+'2010-2011'!X8+'2011-2012'!X8)</f>
        <v>3</v>
      </c>
      <c r="Y8" s="19">
        <f>SUM('2005-2006'!Y8+'2006-2007'!Y8+'2007-2008'!AE8,'2008-2009'!AE8+'2009-2010'!V8+'2010-2011'!Y8+'2011-2012'!Y8)</f>
        <v>7</v>
      </c>
      <c r="Z8" s="17">
        <f>'2005-2006'!Z8</f>
        <v>1</v>
      </c>
      <c r="AA8" s="18">
        <f>'2005-2006'!AA8</f>
        <v>1</v>
      </c>
      <c r="AB8" s="19">
        <f>'2005-2006'!AB8</f>
        <v>1</v>
      </c>
      <c r="AC8" s="17">
        <f>SUM('2005-2006'!AC8+'2006-2007'!AC8+'2007-2008'!AI8,'2008-2009'!AI8+'2009-2010'!Z8)</f>
        <v>6</v>
      </c>
      <c r="AD8" s="18">
        <f>SUM('2005-2006'!AD8+'2006-2007'!AD8+'2007-2008'!AJ8,'2008-2009'!AJ8+'2009-2010'!AA8)</f>
        <v>4</v>
      </c>
      <c r="AE8" s="19">
        <f>SUM('2005-2006'!AE8+'2006-2007'!AE8+'2007-2008'!AK8,'2008-2009'!AK8+'2009-2010'!AB8)</f>
        <v>3</v>
      </c>
      <c r="AF8" s="17">
        <f>SUM('2006-2007'!B8)</f>
        <v>2</v>
      </c>
      <c r="AG8" s="18">
        <f>SUM('2006-2007'!C8)</f>
        <v>1</v>
      </c>
      <c r="AH8" s="19">
        <f>SUM('2006-2007'!D8)</f>
        <v>0</v>
      </c>
      <c r="AI8" s="17">
        <f>SUM('2006-2007'!K8+'2007-2008'!K8,'2008-2009'!K8)</f>
        <v>4</v>
      </c>
      <c r="AJ8" s="18">
        <f>SUM('2006-2007'!L8+'2007-2008'!L8,'2008-2009'!L8)</f>
        <v>1</v>
      </c>
      <c r="AK8" s="19">
        <f>SUM('2006-2007'!M8+'2007-2008'!M8,'2008-2009'!M8)</f>
        <v>3</v>
      </c>
      <c r="AL8" s="17">
        <f>SUM('2006-2007'!N8+'2007-2008'!Q8,'2008-2009'!Q8)</f>
        <v>2</v>
      </c>
      <c r="AM8" s="18">
        <f>SUM('2006-2007'!O8+'2007-2008'!R8,'2008-2009'!R8)</f>
        <v>3</v>
      </c>
      <c r="AN8" s="19">
        <f>SUM('2006-2007'!P8+'2007-2008'!S8,'2008-2009'!S8)</f>
        <v>2</v>
      </c>
      <c r="AO8" s="17">
        <f>SUM('2006-2007'!Z8+'2007-2008'!AF8,'2008-2009'!AF8)</f>
        <v>2</v>
      </c>
      <c r="AP8" s="18">
        <f>SUM('2006-2007'!AA8+'2007-2008'!AG8,'2008-2009'!AG8)</f>
        <v>2</v>
      </c>
      <c r="AQ8" s="19">
        <f>SUM('2006-2007'!AB8+'2007-2008'!AH8,'2008-2009'!AH8)</f>
        <v>3</v>
      </c>
      <c r="AR8" s="17">
        <f>SUM('2007-2008'!W8,'2008-2009'!W8)</f>
        <v>3</v>
      </c>
      <c r="AS8" s="18">
        <f>SUM('2007-2008'!X8,'2008-2009'!X8)</f>
        <v>2</v>
      </c>
      <c r="AT8" s="19">
        <f>SUM('2007-2008'!Y8,'2008-2009'!Y8)</f>
        <v>0</v>
      </c>
      <c r="AU8" s="17">
        <f>SUM('2008-2009'!AO8+'2009-2010'!AC8)</f>
        <v>1</v>
      </c>
      <c r="AV8" s="18">
        <f>SUM('2008-2009'!AP8+'2009-2010'!AD8)</f>
        <v>1</v>
      </c>
      <c r="AW8" s="19">
        <f>SUM('2008-2009'!AQ8+'2009-2010'!AE8)</f>
        <v>3</v>
      </c>
      <c r="AX8" s="17">
        <f>SUM('2008-2009'!AL8)</f>
        <v>0</v>
      </c>
      <c r="AY8" s="18">
        <f>SUM('2008-2009'!AM8)</f>
        <v>1</v>
      </c>
      <c r="AZ8" s="19">
        <f>SUM('2008-2009'!AN8)</f>
        <v>1</v>
      </c>
      <c r="BA8" s="17">
        <f>SUM('2009-2010'!K8+'2010-2011'!N8)</f>
        <v>1</v>
      </c>
      <c r="BB8" s="18">
        <f>SUM('2009-2010'!L8+'2010-2011'!O8)</f>
        <v>1</v>
      </c>
      <c r="BC8" s="19">
        <f>SUM('2009-2010'!M8+'2010-2011'!P8)</f>
        <v>3</v>
      </c>
      <c r="BD8" s="17">
        <f>SUM('2009-2010'!Q8+'2010-2011'!Z8)</f>
        <v>0</v>
      </c>
      <c r="BE8" s="18">
        <f>SUM('2009-2010'!R8+'2010-2011'!AA8)</f>
        <v>2</v>
      </c>
      <c r="BF8" s="19">
        <f>SUM('2009-2010'!S8+'2010-2011'!AB8)</f>
        <v>3</v>
      </c>
      <c r="BG8" s="17">
        <f>SUM('2009-2010'!B8+'2010-2011'!B8+'2011-2012'!B8)</f>
        <v>3</v>
      </c>
      <c r="BH8" s="18">
        <f>SUM('2009-2010'!C8+'2010-2011'!C8+'2011-2012'!C8)</f>
        <v>3</v>
      </c>
      <c r="BI8" s="19">
        <f>SUM('2009-2010'!D8+'2010-2011'!D8+'2011-2012'!D8)</f>
        <v>2</v>
      </c>
      <c r="BJ8" s="17">
        <f>SUM('2009-2010'!W8)</f>
        <v>2</v>
      </c>
      <c r="BK8" s="18">
        <f>SUM('2009-2010'!X8)</f>
        <v>1</v>
      </c>
      <c r="BL8" s="19">
        <f>SUM('2009-2010'!Y8)</f>
        <v>0</v>
      </c>
      <c r="BM8" s="17">
        <f>SUM('2010-2011'!H8+'2011-2012'!H8)</f>
        <v>2</v>
      </c>
      <c r="BN8" s="18">
        <f>SUM('2010-2011'!I8+'2011-2012'!I8)</f>
        <v>3</v>
      </c>
      <c r="BO8" s="19">
        <f>SUM('2010-2011'!J8+'2011-2012'!J8)</f>
        <v>2</v>
      </c>
      <c r="BP8" s="17">
        <f>SUM('2010-2011'!AF8+'2011-2012'!AC8)</f>
        <v>2</v>
      </c>
      <c r="BQ8" s="18">
        <f>SUM('2010-2011'!AG8+'2011-2012'!AD8)</f>
        <v>2</v>
      </c>
      <c r="BR8" s="19">
        <f>SUM('2010-2011'!AH8+'2011-2012'!AE8)</f>
        <v>1</v>
      </c>
      <c r="BS8" s="17">
        <f>SUM('2011-2012'!Q8)</f>
        <v>3</v>
      </c>
      <c r="BT8" s="18">
        <f>SUM('2011-2012'!R8)</f>
        <v>0</v>
      </c>
      <c r="BU8" s="19">
        <f>SUM('2011-2012'!S8)</f>
        <v>1</v>
      </c>
      <c r="BV8" s="39" t="s">
        <v>8</v>
      </c>
      <c r="BW8" s="13"/>
      <c r="BX8" s="146"/>
      <c r="BY8" s="4"/>
      <c r="BZ8" s="4"/>
      <c r="CA8" s="4"/>
      <c r="CB8" s="4"/>
      <c r="CC8" s="4"/>
    </row>
    <row r="9" spans="1:81" ht="16.5" customHeight="1">
      <c r="A9" s="172"/>
      <c r="B9" s="20">
        <f>SUM('2004-2005'!B9+'2005-2006'!B9+'2007-2008'!B9,'2008-2009'!B9)</f>
        <v>0</v>
      </c>
      <c r="C9" s="21">
        <f>SUM('2004-2005'!C9+'2005-2006'!C9+'2007-2008'!C9,'2008-2009'!C9)</f>
        <v>2</v>
      </c>
      <c r="D9" s="22">
        <f>SUM('2004-2005'!D9+'2005-2006'!D9+'2007-2008'!D9,'2008-2009'!D9)</f>
        <v>0</v>
      </c>
      <c r="E9" s="26"/>
      <c r="F9" s="27"/>
      <c r="G9" s="28"/>
      <c r="H9" s="20">
        <f>SUM('2004-2005'!H9+'2005-2006'!H9+'2006-2007'!H9+'2007-2008'!H9,'2008-2009'!H9+'2009-2010'!H9+'2010-2011'!K9+'2011-2012'!K9)</f>
        <v>3</v>
      </c>
      <c r="I9" s="21">
        <f>SUM('2004-2005'!I9+'2005-2006'!I9+'2006-2007'!I9+'2007-2008'!I9,'2008-2009'!I9+'2009-2010'!I9+'2010-2011'!L9+'2011-2012'!L9)</f>
        <v>0</v>
      </c>
      <c r="J9" s="22">
        <f>SUM('2004-2005'!J9+'2005-2006'!J9+'2006-2007'!J9+'2007-2008'!J9,'2008-2009'!J9+'2009-2010'!J9+'2010-2011'!M9+'2011-2012'!M9)</f>
        <v>5</v>
      </c>
      <c r="K9" s="20">
        <f>SUM('2004-2005'!K9+'2005-2006'!K9+'2007-2008'!N9,'2008-2009'!N9+'2010-2011'!Q9+'2011-2012'!N9)</f>
        <v>2</v>
      </c>
      <c r="L9" s="21">
        <f>SUM('2004-2005'!L9+'2005-2006'!L9+'2007-2008'!O9,'2008-2009'!O9+'2010-2011'!R9+'2011-2012'!O9)</f>
        <v>0</v>
      </c>
      <c r="M9" s="22">
        <f>SUM('2004-2005'!M9+'2005-2006'!M9+'2007-2008'!P9,'2008-2009'!P9+'2010-2011'!S9+'2011-2012'!P9)</f>
        <v>2</v>
      </c>
      <c r="N9" s="20">
        <f>SUM('2004-2005'!N9+'2005-2006'!N9)</f>
        <v>1</v>
      </c>
      <c r="O9" s="21">
        <f>SUM('2004-2005'!O9+'2005-2006'!O9)</f>
        <v>0</v>
      </c>
      <c r="P9" s="22">
        <f>SUM('2004-2005'!P9+'2005-2006'!P9)</f>
        <v>0</v>
      </c>
      <c r="Q9" s="20">
        <f>SUM('2004-2005'!Q9+'2005-2006'!Q9+'2006-2007'!Q9+'2007-2008'!T9,'2008-2009'!T9+'2009-2010'!N9+'2010-2011'!T9+'2011-2012'!T9)</f>
        <v>0</v>
      </c>
      <c r="R9" s="21">
        <f>SUM('2004-2005'!R9+'2005-2006'!R9+'2006-2007'!R9+'2007-2008'!U9,'2008-2009'!U9+'2009-2010'!O9+'2010-2011'!U9+'2011-2012'!U9)</f>
        <v>0</v>
      </c>
      <c r="S9" s="22">
        <f>SUM('2004-2005'!S9+'2005-2006'!S9+'2006-2007'!S9+'2007-2008'!V9,'2008-2009'!V9+'2009-2010'!P9+'2010-2011'!V9+'2011-2012'!V9)</f>
        <v>0</v>
      </c>
      <c r="T9" s="20">
        <f>SUM('2004-2005'!T9+'2005-2006'!T9+'2006-2007'!T9+'2007-2008'!Z9,'2008-2009'!Z9+'2010-2011'!AC9+'2011-2012'!Z9)</f>
        <v>4</v>
      </c>
      <c r="U9" s="21">
        <f>SUM('2004-2005'!U9+'2005-2006'!U9+'2006-2007'!U9+'2007-2008'!AA9,'2008-2009'!AA9+'2010-2011'!AD9+'2011-2012'!AA9)</f>
        <v>0</v>
      </c>
      <c r="V9" s="22">
        <f>SUM('2004-2005'!V9+'2005-2006'!V9+'2006-2007'!V9+'2007-2008'!AB9,'2008-2009'!AB9+'2010-2011'!AE9+'2011-2012'!AB9)</f>
        <v>3</v>
      </c>
      <c r="W9" s="20">
        <f>SUM('2005-2006'!W9+'2006-2007'!W9+'2007-2008'!AC9,'2008-2009'!AC9+'2009-2010'!T9+'2010-2011'!W9+'2011-2012'!W9)</f>
        <v>3</v>
      </c>
      <c r="X9" s="21">
        <f>SUM('2005-2006'!X9+'2006-2007'!X9+'2007-2008'!AD9,'2008-2009'!AD9+'2009-2010'!U9+'2010-2011'!X9+'2011-2012'!X9)</f>
        <v>2</v>
      </c>
      <c r="Y9" s="22">
        <f>SUM('2005-2006'!Y9+'2006-2007'!Y9+'2007-2008'!AE9,'2008-2009'!AE9+'2009-2010'!V9+'2010-2011'!Y9+'2011-2012'!Y9)</f>
        <v>2</v>
      </c>
      <c r="Z9" s="20">
        <f>'2005-2006'!Z9</f>
        <v>0</v>
      </c>
      <c r="AA9" s="21">
        <f>'2005-2006'!AA9</f>
        <v>0</v>
      </c>
      <c r="AB9" s="22">
        <f>'2005-2006'!AB9</f>
        <v>1</v>
      </c>
      <c r="AC9" s="20">
        <f>SUM('2005-2006'!AC9+'2006-2007'!AC9+'2007-2008'!AI9,'2008-2009'!AI9+'2009-2010'!Z9)</f>
        <v>1</v>
      </c>
      <c r="AD9" s="21">
        <f>SUM('2005-2006'!AD9+'2006-2007'!AD9+'2007-2008'!AJ9,'2008-2009'!AJ9+'2009-2010'!AA9)</f>
        <v>1</v>
      </c>
      <c r="AE9" s="22">
        <f>SUM('2005-2006'!AE9+'2006-2007'!AE9+'2007-2008'!AK9,'2008-2009'!AK9+'2009-2010'!AB9)</f>
        <v>1</v>
      </c>
      <c r="AF9" s="20">
        <f>SUM('2006-2007'!B9)</f>
        <v>1</v>
      </c>
      <c r="AG9" s="21">
        <f>SUM('2006-2007'!C9)</f>
        <v>0</v>
      </c>
      <c r="AH9" s="22">
        <f>SUM('2006-2007'!D9)</f>
        <v>0</v>
      </c>
      <c r="AI9" s="20">
        <f>SUM('2006-2007'!K9+'2007-2008'!K9,'2008-2009'!K9)</f>
        <v>0</v>
      </c>
      <c r="AJ9" s="21">
        <f>SUM('2006-2007'!L9+'2007-2008'!L9,'2008-2009'!L9)</f>
        <v>0</v>
      </c>
      <c r="AK9" s="22">
        <f>SUM('2006-2007'!M9+'2007-2008'!M9,'2008-2009'!M9)</f>
        <v>1</v>
      </c>
      <c r="AL9" s="20">
        <f>SUM('2006-2007'!N9+'2007-2008'!Q9,'2008-2009'!Q9)</f>
        <v>1</v>
      </c>
      <c r="AM9" s="21">
        <f>SUM('2006-2007'!O9+'2007-2008'!R9,'2008-2009'!R9)</f>
        <v>0</v>
      </c>
      <c r="AN9" s="22">
        <f>SUM('2006-2007'!P9+'2007-2008'!S9,'2008-2009'!S9)</f>
        <v>1</v>
      </c>
      <c r="AO9" s="20">
        <f>SUM('2006-2007'!Z9+'2007-2008'!AF9,'2008-2009'!AF9)</f>
        <v>0</v>
      </c>
      <c r="AP9" s="21">
        <f>SUM('2006-2007'!AA9+'2007-2008'!AG9,'2008-2009'!AG9)</f>
        <v>1</v>
      </c>
      <c r="AQ9" s="22">
        <f>SUM('2006-2007'!AB9+'2007-2008'!AH9,'2008-2009'!AH9)</f>
        <v>0</v>
      </c>
      <c r="AR9" s="20">
        <f>SUM('2007-2008'!W9,'2008-2009'!W9)</f>
        <v>1</v>
      </c>
      <c r="AS9" s="21">
        <f>SUM('2007-2008'!X9,'2008-2009'!X9)</f>
        <v>0</v>
      </c>
      <c r="AT9" s="22">
        <f>SUM('2007-2008'!Y9,'2008-2009'!Y9)</f>
        <v>1</v>
      </c>
      <c r="AU9" s="20">
        <f>SUM('2008-2009'!AO9+'2009-2010'!AC9)</f>
        <v>0</v>
      </c>
      <c r="AV9" s="21">
        <f>SUM('2008-2009'!AP9+'2009-2010'!AD9)</f>
        <v>0</v>
      </c>
      <c r="AW9" s="22">
        <f>SUM('2008-2009'!AQ9+'2009-2010'!AE9)</f>
        <v>1</v>
      </c>
      <c r="AX9" s="20">
        <f>SUM('2008-2009'!AL9)</f>
        <v>0</v>
      </c>
      <c r="AY9" s="21">
        <f>SUM('2008-2009'!AM9)</f>
        <v>0</v>
      </c>
      <c r="AZ9" s="22">
        <f>SUM('2008-2009'!AN9)</f>
        <v>0</v>
      </c>
      <c r="BA9" s="20">
        <f>SUM('2009-2010'!K9+'2010-2011'!N9)</f>
        <v>0</v>
      </c>
      <c r="BB9" s="21">
        <f>SUM('2009-2010'!L9+'2010-2011'!O9)</f>
        <v>1</v>
      </c>
      <c r="BC9" s="22">
        <f>SUM('2009-2010'!M9+'2010-2011'!P9)</f>
        <v>0</v>
      </c>
      <c r="BD9" s="20">
        <f>SUM('2009-2010'!Q9+'2010-2011'!Z9)</f>
        <v>0</v>
      </c>
      <c r="BE9" s="21">
        <f>SUM('2009-2010'!R9+'2010-2011'!AA9)</f>
        <v>1</v>
      </c>
      <c r="BF9" s="22">
        <f>SUM('2009-2010'!S9+'2010-2011'!AB9)</f>
        <v>0</v>
      </c>
      <c r="BG9" s="20">
        <f>SUM('2009-2010'!B9+'2010-2011'!B9+'2011-2012'!B9)</f>
        <v>2</v>
      </c>
      <c r="BH9" s="21">
        <f>SUM('2009-2010'!C9+'2010-2011'!C9+'2011-2012'!C9)</f>
        <v>1</v>
      </c>
      <c r="BI9" s="22">
        <f>SUM('2009-2010'!D9+'2010-2011'!D9+'2011-2012'!D9)</f>
        <v>1</v>
      </c>
      <c r="BJ9" s="20">
        <f>SUM('2009-2010'!W9)</f>
        <v>0</v>
      </c>
      <c r="BK9" s="21">
        <f>SUM('2009-2010'!X9)</f>
        <v>0</v>
      </c>
      <c r="BL9" s="22">
        <f>SUM('2009-2010'!Y9)</f>
        <v>0</v>
      </c>
      <c r="BM9" s="20">
        <f>SUM('2010-2011'!H9+'2011-2012'!H9)</f>
        <v>4</v>
      </c>
      <c r="BN9" s="21">
        <f>SUM('2010-2011'!I9+'2011-2012'!I9)</f>
        <v>0</v>
      </c>
      <c r="BO9" s="22">
        <f>SUM('2010-2011'!J9+'2011-2012'!J9)</f>
        <v>0</v>
      </c>
      <c r="BP9" s="20">
        <f>SUM('2010-2011'!AF9+'2011-2012'!AC9)</f>
        <v>1</v>
      </c>
      <c r="BQ9" s="21">
        <f>SUM('2010-2011'!AG9+'2011-2012'!AD9)</f>
        <v>0</v>
      </c>
      <c r="BR9" s="22">
        <f>SUM('2010-2011'!AH9+'2011-2012'!AE9)</f>
        <v>1</v>
      </c>
      <c r="BS9" s="20">
        <f>SUM('2011-2012'!Q9)</f>
        <v>0</v>
      </c>
      <c r="BT9" s="21">
        <f>SUM('2011-2012'!R9)</f>
        <v>0</v>
      </c>
      <c r="BU9" s="22">
        <f>SUM('2011-2012'!S9)</f>
        <v>0</v>
      </c>
      <c r="BV9" s="39" t="s">
        <v>9</v>
      </c>
      <c r="BW9" s="11"/>
      <c r="BX9" s="146"/>
      <c r="BY9" s="4"/>
      <c r="BZ9" s="4"/>
      <c r="CA9" s="4"/>
      <c r="CB9" s="4"/>
      <c r="CC9" s="4"/>
    </row>
    <row r="10" spans="1:81" s="55" customFormat="1" ht="16.5" customHeight="1">
      <c r="A10" s="172"/>
      <c r="B10" s="49">
        <f>SUM(B8:B9)</f>
        <v>5</v>
      </c>
      <c r="C10" s="50">
        <f>SUM(C8:C9)</f>
        <v>5</v>
      </c>
      <c r="D10" s="51">
        <f>SUM(D8:D9)</f>
        <v>3</v>
      </c>
      <c r="E10" s="46"/>
      <c r="F10" s="47"/>
      <c r="G10" s="48"/>
      <c r="H10" s="49">
        <f>SUM('2004-2005'!H10+'2005-2006'!H10+'2006-2007'!H10+'2007-2008'!H10,'2008-2009'!H10+'2009-2010'!H10+'2010-2011'!K10+'2011-2012'!K10)</f>
        <v>15</v>
      </c>
      <c r="I10" s="50">
        <f>SUM('2004-2005'!I10+'2005-2006'!I10+'2006-2007'!I10+'2007-2008'!I10,'2008-2009'!I10+'2009-2010'!I10+'2010-2011'!L10+'2011-2012'!L10)</f>
        <v>3</v>
      </c>
      <c r="J10" s="51">
        <f>SUM('2004-2005'!J10+'2005-2006'!J10+'2006-2007'!J10+'2007-2008'!J10,'2008-2009'!J10+'2009-2010'!J10+'2010-2011'!M10+'2011-2012'!M10)</f>
        <v>16</v>
      </c>
      <c r="K10" s="49">
        <f>SUM('2004-2005'!K10+'2005-2006'!K10+'2007-2008'!N10,'2008-2009'!N10+'2010-2011'!Q10+'2011-2012'!N10)</f>
        <v>9</v>
      </c>
      <c r="L10" s="50">
        <f>SUM('2004-2005'!L10+'2005-2006'!L10+'2007-2008'!O10,'2008-2009'!O10+'2010-2011'!R10+'2011-2012'!O10)</f>
        <v>8</v>
      </c>
      <c r="M10" s="51">
        <f>SUM('2004-2005'!M10+'2005-2006'!M10+'2007-2008'!P10,'2008-2009'!P10+'2010-2011'!S10+'2011-2012'!P10)</f>
        <v>6</v>
      </c>
      <c r="N10" s="49">
        <f>SUM(N8:N9)</f>
        <v>7</v>
      </c>
      <c r="O10" s="50">
        <f>SUM(O8:O9)</f>
        <v>0</v>
      </c>
      <c r="P10" s="51">
        <f>SUM(P8:P9)</f>
        <v>1</v>
      </c>
      <c r="Q10" s="49">
        <f>SUM('2004-2005'!Q10+'2005-2006'!Q10+'2006-2007'!Q10+'2007-2008'!T10,'2008-2009'!T10+'2009-2010'!N10+'2010-2011'!T10+'2011-2012'!T10)</f>
        <v>14</v>
      </c>
      <c r="R10" s="50">
        <f>SUM('2004-2005'!R10+'2005-2006'!R10+'2006-2007'!R10+'2007-2008'!U10,'2008-2009'!U10+'2009-2010'!O10+'2010-2011'!U10+'2011-2012'!U10)</f>
        <v>3</v>
      </c>
      <c r="S10" s="51">
        <f>SUM('2004-2005'!S10+'2005-2006'!S10+'2006-2007'!S10+'2007-2008'!V10,'2008-2009'!V10+'2009-2010'!P10+'2010-2011'!V10+'2011-2012'!V10)</f>
        <v>6</v>
      </c>
      <c r="T10" s="49">
        <f>SUM('2004-2005'!T10+'2005-2006'!T10+'2006-2007'!T10+'2007-2008'!Z10,'2008-2009'!Z10+'2010-2011'!AC10+'2011-2012'!Z10)</f>
        <v>13</v>
      </c>
      <c r="U10" s="50">
        <f>SUM('2004-2005'!U10+'2005-2006'!U10+'2006-2007'!U10+'2007-2008'!AA10,'2008-2009'!AA10+'2010-2011'!AD10+'2011-2012'!AA10)</f>
        <v>3</v>
      </c>
      <c r="V10" s="51">
        <f>SUM('2004-2005'!V10+'2005-2006'!V10+'2006-2007'!V10+'2007-2008'!AB10,'2008-2009'!AB10+'2010-2011'!AE10+'2011-2012'!AB10)</f>
        <v>10</v>
      </c>
      <c r="W10" s="49">
        <f>SUM('2005-2006'!W10+'2006-2007'!W10+'2007-2008'!AC10,'2008-2009'!AC10+'2009-2010'!T10+'2010-2011'!W10+'2011-2012'!W10)</f>
        <v>12</v>
      </c>
      <c r="X10" s="50">
        <f>SUM('2005-2006'!X10+'2006-2007'!X10+'2007-2008'!AD10,'2008-2009'!AD10+'2009-2010'!U10+'2010-2011'!X10+'2011-2012'!X10)</f>
        <v>5</v>
      </c>
      <c r="Y10" s="51">
        <f>SUM('2005-2006'!Y10+'2006-2007'!Y10+'2007-2008'!AE10,'2008-2009'!AE10+'2009-2010'!V10+'2010-2011'!Y10+'2011-2012'!Y10)</f>
        <v>9</v>
      </c>
      <c r="Z10" s="49">
        <f aca="true" t="shared" si="5" ref="Z10:AE10">SUM(Z8:Z9)</f>
        <v>1</v>
      </c>
      <c r="AA10" s="50">
        <f t="shared" si="5"/>
        <v>1</v>
      </c>
      <c r="AB10" s="51">
        <f t="shared" si="5"/>
        <v>2</v>
      </c>
      <c r="AC10" s="49">
        <f t="shared" si="5"/>
        <v>7</v>
      </c>
      <c r="AD10" s="50">
        <f t="shared" si="5"/>
        <v>5</v>
      </c>
      <c r="AE10" s="51">
        <f t="shared" si="5"/>
        <v>4</v>
      </c>
      <c r="AF10" s="49">
        <f aca="true" t="shared" si="6" ref="AF10:AQ10">SUM(AF8:AF9)</f>
        <v>3</v>
      </c>
      <c r="AG10" s="50">
        <f t="shared" si="6"/>
        <v>1</v>
      </c>
      <c r="AH10" s="51">
        <f t="shared" si="6"/>
        <v>0</v>
      </c>
      <c r="AI10" s="49">
        <f t="shared" si="6"/>
        <v>4</v>
      </c>
      <c r="AJ10" s="50">
        <f t="shared" si="6"/>
        <v>1</v>
      </c>
      <c r="AK10" s="51">
        <f t="shared" si="6"/>
        <v>4</v>
      </c>
      <c r="AL10" s="49">
        <f t="shared" si="6"/>
        <v>3</v>
      </c>
      <c r="AM10" s="50">
        <f t="shared" si="6"/>
        <v>3</v>
      </c>
      <c r="AN10" s="51">
        <f t="shared" si="6"/>
        <v>3</v>
      </c>
      <c r="AO10" s="49">
        <f t="shared" si="6"/>
        <v>2</v>
      </c>
      <c r="AP10" s="50">
        <f t="shared" si="6"/>
        <v>3</v>
      </c>
      <c r="AQ10" s="51">
        <f t="shared" si="6"/>
        <v>3</v>
      </c>
      <c r="AR10" s="49">
        <f aca="true" t="shared" si="7" ref="AR10:AZ10">SUM(AR8:AR9)</f>
        <v>4</v>
      </c>
      <c r="AS10" s="50">
        <f t="shared" si="7"/>
        <v>2</v>
      </c>
      <c r="AT10" s="51">
        <f t="shared" si="7"/>
        <v>1</v>
      </c>
      <c r="AU10" s="49">
        <f t="shared" si="7"/>
        <v>1</v>
      </c>
      <c r="AV10" s="50">
        <f t="shared" si="7"/>
        <v>1</v>
      </c>
      <c r="AW10" s="51">
        <f t="shared" si="7"/>
        <v>4</v>
      </c>
      <c r="AX10" s="49">
        <f t="shared" si="7"/>
        <v>0</v>
      </c>
      <c r="AY10" s="50">
        <f t="shared" si="7"/>
        <v>1</v>
      </c>
      <c r="AZ10" s="51">
        <f t="shared" si="7"/>
        <v>1</v>
      </c>
      <c r="BA10" s="49">
        <f aca="true" t="shared" si="8" ref="BA10:BF10">SUM(BA8:BA9)</f>
        <v>1</v>
      </c>
      <c r="BB10" s="50">
        <f t="shared" si="8"/>
        <v>2</v>
      </c>
      <c r="BC10" s="51">
        <f t="shared" si="8"/>
        <v>3</v>
      </c>
      <c r="BD10" s="49">
        <f t="shared" si="8"/>
        <v>0</v>
      </c>
      <c r="BE10" s="50">
        <f t="shared" si="8"/>
        <v>3</v>
      </c>
      <c r="BF10" s="51">
        <f t="shared" si="8"/>
        <v>3</v>
      </c>
      <c r="BG10" s="49">
        <f>SUM('2009-2010'!B10+'2010-2011'!B10+'2011-2012'!B10)</f>
        <v>5</v>
      </c>
      <c r="BH10" s="50">
        <f>SUM('2009-2010'!C10+'2010-2011'!C10+'2011-2012'!C10)</f>
        <v>4</v>
      </c>
      <c r="BI10" s="51">
        <f>SUM('2009-2010'!D10+'2010-2011'!D10+'2011-2012'!D10)</f>
        <v>3</v>
      </c>
      <c r="BJ10" s="49">
        <f>SUM(BJ8:BJ9)</f>
        <v>2</v>
      </c>
      <c r="BK10" s="50">
        <f>SUM(BK8:BK9)</f>
        <v>1</v>
      </c>
      <c r="BL10" s="51">
        <f>SUM(BL8:BL9)</f>
        <v>0</v>
      </c>
      <c r="BM10" s="49">
        <f>SUM('2010-2011'!H10+'2011-2012'!H10)</f>
        <v>6</v>
      </c>
      <c r="BN10" s="50">
        <f>SUM('2010-2011'!I10+'2011-2012'!I10)</f>
        <v>3</v>
      </c>
      <c r="BO10" s="51">
        <f>SUM('2010-2011'!J10+'2011-2012'!J10)</f>
        <v>2</v>
      </c>
      <c r="BP10" s="49">
        <f>SUM('2010-2011'!AF10+'2011-2012'!AC10)</f>
        <v>3</v>
      </c>
      <c r="BQ10" s="50">
        <f>SUM('2010-2011'!AG10+'2011-2012'!AD10)</f>
        <v>2</v>
      </c>
      <c r="BR10" s="51">
        <f>SUM('2010-2011'!AH10+'2011-2012'!AE10)</f>
        <v>2</v>
      </c>
      <c r="BS10" s="49">
        <f>SUM('2011-2012'!Q10)</f>
        <v>3</v>
      </c>
      <c r="BT10" s="50">
        <f>SUM('2011-2012'!R10)</f>
        <v>0</v>
      </c>
      <c r="BU10" s="51">
        <f>SUM('2011-2012'!S10)</f>
        <v>1</v>
      </c>
      <c r="BV10" s="76" t="s">
        <v>10</v>
      </c>
      <c r="BW10" s="53"/>
      <c r="BX10" s="147"/>
      <c r="BY10" s="54"/>
      <c r="BZ10" s="54"/>
      <c r="CA10" s="54"/>
      <c r="CB10" s="54"/>
      <c r="CC10" s="54"/>
    </row>
    <row r="11" spans="1:81" ht="16.5" customHeight="1">
      <c r="A11" s="173"/>
      <c r="B11" s="157">
        <f>SUM(B10:D10)</f>
        <v>13</v>
      </c>
      <c r="C11" s="158"/>
      <c r="D11" s="159"/>
      <c r="E11" s="30"/>
      <c r="F11" s="31"/>
      <c r="G11" s="32"/>
      <c r="H11" s="157">
        <f>SUM(H10:J10)</f>
        <v>34</v>
      </c>
      <c r="I11" s="158"/>
      <c r="J11" s="159"/>
      <c r="K11" s="157">
        <f>SUM(K10:M10)</f>
        <v>23</v>
      </c>
      <c r="L11" s="158"/>
      <c r="M11" s="159"/>
      <c r="N11" s="157">
        <f>SUM(N10:P10)</f>
        <v>8</v>
      </c>
      <c r="O11" s="158"/>
      <c r="P11" s="159"/>
      <c r="Q11" s="157">
        <f>SUM(Q10:S10)</f>
        <v>23</v>
      </c>
      <c r="R11" s="158"/>
      <c r="S11" s="159"/>
      <c r="T11" s="157">
        <f>SUM(T10:V10)</f>
        <v>26</v>
      </c>
      <c r="U11" s="158"/>
      <c r="V11" s="159"/>
      <c r="W11" s="157">
        <f>SUM(W10:Y10)</f>
        <v>26</v>
      </c>
      <c r="X11" s="158"/>
      <c r="Y11" s="159"/>
      <c r="Z11" s="157">
        <f>SUM(Z10:AB10)</f>
        <v>4</v>
      </c>
      <c r="AA11" s="158"/>
      <c r="AB11" s="159"/>
      <c r="AC11" s="157">
        <f>SUM(AC10:AE10)</f>
        <v>16</v>
      </c>
      <c r="AD11" s="158"/>
      <c r="AE11" s="159"/>
      <c r="AF11" s="157">
        <f>SUM(AF10:AH10)</f>
        <v>4</v>
      </c>
      <c r="AG11" s="158"/>
      <c r="AH11" s="159"/>
      <c r="AI11" s="157">
        <f>SUM(AI10:AK10)</f>
        <v>9</v>
      </c>
      <c r="AJ11" s="158"/>
      <c r="AK11" s="159"/>
      <c r="AL11" s="157">
        <f>SUM(AL10:AN10)</f>
        <v>9</v>
      </c>
      <c r="AM11" s="158"/>
      <c r="AN11" s="159"/>
      <c r="AO11" s="157">
        <f>SUM(AO10:AQ10)</f>
        <v>8</v>
      </c>
      <c r="AP11" s="158"/>
      <c r="AQ11" s="159"/>
      <c r="AR11" s="157">
        <f>SUM(AR10:AT10)</f>
        <v>7</v>
      </c>
      <c r="AS11" s="158"/>
      <c r="AT11" s="159"/>
      <c r="AU11" s="157">
        <f>SUM(AU10:AW10)</f>
        <v>6</v>
      </c>
      <c r="AV11" s="158"/>
      <c r="AW11" s="159"/>
      <c r="AX11" s="157">
        <f>SUM(AX10:AZ10)</f>
        <v>2</v>
      </c>
      <c r="AY11" s="158"/>
      <c r="AZ11" s="159"/>
      <c r="BA11" s="157">
        <f>SUM(BA10:BC10)</f>
        <v>6</v>
      </c>
      <c r="BB11" s="158"/>
      <c r="BC11" s="159"/>
      <c r="BD11" s="157">
        <f>SUM(BD10:BF10)</f>
        <v>6</v>
      </c>
      <c r="BE11" s="158"/>
      <c r="BF11" s="159"/>
      <c r="BG11" s="157">
        <f>SUM(BG10:BI10)</f>
        <v>12</v>
      </c>
      <c r="BH11" s="158"/>
      <c r="BI11" s="159"/>
      <c r="BJ11" s="157">
        <f>SUM(BJ10:BL10)</f>
        <v>3</v>
      </c>
      <c r="BK11" s="158"/>
      <c r="BL11" s="159"/>
      <c r="BM11" s="157">
        <f>SUM(BM10:BO10)</f>
        <v>11</v>
      </c>
      <c r="BN11" s="158"/>
      <c r="BO11" s="159"/>
      <c r="BP11" s="157">
        <f>SUM(BP10:BR10)</f>
        <v>7</v>
      </c>
      <c r="BQ11" s="158"/>
      <c r="BR11" s="159"/>
      <c r="BS11" s="157">
        <f>SUM(BS10:BU10)</f>
        <v>4</v>
      </c>
      <c r="BT11" s="158"/>
      <c r="BU11" s="159"/>
      <c r="BV11" s="40" t="s">
        <v>17</v>
      </c>
      <c r="BW11" s="12">
        <f>SUM(B11:BU11)</f>
        <v>267</v>
      </c>
      <c r="BX11" s="146">
        <f>'2004-2005'!X11+'2005-2006'!AG11+'2006-2007'!AG11+'2007-2008'!AM11+'2008-2009'!AS11+'2009-2010'!AG11+'2010-2011'!AJ11</f>
        <v>224</v>
      </c>
      <c r="BY11" s="4"/>
      <c r="BZ11" s="4"/>
      <c r="CA11" s="4"/>
      <c r="CB11" s="4"/>
      <c r="CC11" s="4"/>
    </row>
    <row r="12" spans="1:81" ht="16.5" customHeight="1">
      <c r="A12" s="171" t="s">
        <v>24</v>
      </c>
      <c r="B12" s="17">
        <f>SUM('2004-2005'!B12+'2005-2006'!B12+'2007-2008'!B12,'2008-2009'!B12)</f>
        <v>5</v>
      </c>
      <c r="C12" s="18">
        <f>SUM('2004-2005'!C12+'2005-2006'!C12+'2007-2008'!C12,'2008-2009'!C12)</f>
        <v>3</v>
      </c>
      <c r="D12" s="19">
        <f>SUM('2004-2005'!D12+'2005-2006'!D12+'2007-2008'!D12,'2008-2009'!D12)</f>
        <v>3</v>
      </c>
      <c r="E12" s="17">
        <f>SUM('2004-2005'!E12,'2005-2006'!E12+'2006-2007'!E12+'2007-2008'!E12,'2008-2009'!E12+'2009-2010'!E12+'2010-2011'!E16+'2011-2012'!E16)</f>
        <v>11</v>
      </c>
      <c r="F12" s="18">
        <f>SUM('2004-2005'!F12,'2005-2006'!F12+'2006-2007'!F12+'2007-2008'!F12,'2008-2009'!F12+'2009-2010'!F12+'2010-2011'!F16+'2011-2012'!F16)</f>
        <v>3</v>
      </c>
      <c r="G12" s="19">
        <f>SUM('2004-2005'!G12,'2005-2006'!G12+'2006-2007'!G12+'2007-2008'!G12,'2008-2009'!G12+'2009-2010'!G12+'2010-2011'!G16+'2011-2012'!G16)</f>
        <v>12</v>
      </c>
      <c r="H12" s="23"/>
      <c r="I12" s="24"/>
      <c r="J12" s="25"/>
      <c r="K12" s="17">
        <f>SUM('2004-2005'!K12+'2005-2006'!K12+'2007-2008'!N12,'2008-2009'!N12+'2010-2011'!Q16+'2011-2012'!N16)</f>
        <v>4</v>
      </c>
      <c r="L12" s="18">
        <f>SUM('2004-2005'!L12+'2005-2006'!L12+'2007-2008'!O12,'2008-2009'!O12+'2010-2011'!R16+'2011-2012'!O16)</f>
        <v>4</v>
      </c>
      <c r="M12" s="19">
        <f>SUM('2004-2005'!M12+'2005-2006'!M12+'2007-2008'!P12,'2008-2009'!P12+'2010-2011'!S16+'2011-2012'!P16)</f>
        <v>9</v>
      </c>
      <c r="N12" s="17">
        <f>SUM('2004-2005'!N12+'2005-2006'!N12)</f>
        <v>6</v>
      </c>
      <c r="O12" s="18">
        <f>SUM('2004-2005'!O12+'2005-2006'!O12)</f>
        <v>0</v>
      </c>
      <c r="P12" s="19">
        <f>SUM('2004-2005'!P12+'2005-2006'!P12)</f>
        <v>2</v>
      </c>
      <c r="Q12" s="17">
        <f>SUM('2004-2005'!Q12+'2005-2006'!Q12+'2006-2007'!Q12+'2007-2008'!T12,'2008-2009'!T12+'2009-2010'!N12+'2010-2011'!T16+'2011-2012'!T16)</f>
        <v>14</v>
      </c>
      <c r="R12" s="18">
        <f>SUM('2004-2005'!R12+'2005-2006'!R12+'2006-2007'!R12+'2007-2008'!U12,'2008-2009'!U12+'2009-2010'!O12+'2010-2011'!U16+'2011-2012'!U16)</f>
        <v>3</v>
      </c>
      <c r="S12" s="19">
        <f>SUM('2004-2005'!S12+'2005-2006'!S12+'2006-2007'!S12+'2007-2008'!V12,'2008-2009'!V12+'2009-2010'!P12+'2010-2011'!V16+'2011-2012'!V16)</f>
        <v>6</v>
      </c>
      <c r="T12" s="17">
        <f>SUM('2004-2005'!T12+'2005-2006'!T12+'2006-2007'!T12+'2007-2008'!Z12,'2008-2009'!Z12+'2010-2011'!AC16+'2011-2012'!Z16)</f>
        <v>14</v>
      </c>
      <c r="U12" s="18">
        <f>SUM('2004-2005'!U12+'2005-2006'!U12+'2006-2007'!U12+'2007-2008'!AA12,'2008-2009'!AA12+'2010-2011'!AD16+'2011-2012'!AA16)</f>
        <v>3</v>
      </c>
      <c r="V12" s="19">
        <f>SUM('2004-2005'!V12+'2005-2006'!V12+'2006-2007'!V12+'2007-2008'!AB12,'2008-2009'!AB12+'2010-2011'!AE16+'2011-2012'!AB16)</f>
        <v>5</v>
      </c>
      <c r="W12" s="17">
        <f>SUM('2005-2006'!W12+'2006-2007'!W12+'2007-2008'!AC12,'2008-2009'!AC12+'2009-2010'!T12+'2010-2011'!W16+'2011-2012'!W16)</f>
        <v>6</v>
      </c>
      <c r="X12" s="18">
        <f>SUM('2005-2006'!X12+'2006-2007'!X12+'2007-2008'!AD12,'2008-2009'!AD12+'2009-2010'!U12+'2010-2011'!X16+'2011-2012'!X16)</f>
        <v>6</v>
      </c>
      <c r="Y12" s="19">
        <f>SUM('2005-2006'!Y12+'2006-2007'!Y12+'2007-2008'!AE12,'2008-2009'!AE12+'2009-2010'!V12+'2010-2011'!Y16+'2011-2012'!Y16)</f>
        <v>6</v>
      </c>
      <c r="Z12" s="17">
        <f>'2005-2006'!Z12</f>
        <v>3</v>
      </c>
      <c r="AA12" s="18">
        <f>'2005-2006'!AA12</f>
        <v>0</v>
      </c>
      <c r="AB12" s="19">
        <f>'2005-2006'!AB12</f>
        <v>0</v>
      </c>
      <c r="AC12" s="17">
        <f>SUM('2005-2006'!AC12+'2006-2007'!AC12+'2007-2008'!AI12,'2008-2009'!AI12+'2009-2010'!Z12)</f>
        <v>6</v>
      </c>
      <c r="AD12" s="18">
        <f>SUM('2005-2006'!AD12+'2006-2007'!AD12+'2007-2008'!AJ12,'2008-2009'!AJ12+'2009-2010'!AA12)</f>
        <v>6</v>
      </c>
      <c r="AE12" s="19">
        <f>SUM('2005-2006'!AE12+'2006-2007'!AE12+'2007-2008'!AK12,'2008-2009'!AK12+'2009-2010'!AB12)</f>
        <v>2</v>
      </c>
      <c r="AF12" s="17">
        <f>SUM('2006-2007'!B12)</f>
        <v>0</v>
      </c>
      <c r="AG12" s="18">
        <f>SUM('2006-2007'!C12)</f>
        <v>2</v>
      </c>
      <c r="AH12" s="19">
        <f>SUM('2006-2007'!D12)</f>
        <v>1</v>
      </c>
      <c r="AI12" s="17">
        <f>SUM('2006-2007'!K12+'2007-2008'!K12,'2008-2009'!K12)</f>
        <v>5</v>
      </c>
      <c r="AJ12" s="18">
        <f>SUM('2006-2007'!L12+'2007-2008'!L12,'2008-2009'!L12)</f>
        <v>1</v>
      </c>
      <c r="AK12" s="19">
        <f>SUM('2006-2007'!M12+'2007-2008'!M12,'2008-2009'!M12)</f>
        <v>1</v>
      </c>
      <c r="AL12" s="17">
        <f>SUM('2006-2007'!N12+'2007-2008'!Q12,'2008-2009'!Q12)</f>
        <v>4</v>
      </c>
      <c r="AM12" s="18">
        <f>SUM('2006-2007'!O12+'2007-2008'!R12,'2008-2009'!R12)</f>
        <v>0</v>
      </c>
      <c r="AN12" s="19">
        <f>SUM('2006-2007'!P12+'2007-2008'!S12,'2008-2009'!S12)</f>
        <v>4</v>
      </c>
      <c r="AO12" s="17">
        <f>SUM('2006-2007'!Z12+'2007-2008'!AF12,'2008-2009'!AF12)</f>
        <v>4</v>
      </c>
      <c r="AP12" s="18">
        <f>SUM('2006-2007'!AA12+'2007-2008'!AG12,'2008-2009'!AG12)</f>
        <v>1</v>
      </c>
      <c r="AQ12" s="19">
        <f>SUM('2006-2007'!AB12+'2007-2008'!AH12,'2008-2009'!AH12)</f>
        <v>3</v>
      </c>
      <c r="AR12" s="17">
        <f>SUM('2007-2008'!W12,'2008-2009'!W12)</f>
        <v>1</v>
      </c>
      <c r="AS12" s="18">
        <f>SUM('2007-2008'!X12,'2008-2009'!X12)</f>
        <v>3</v>
      </c>
      <c r="AT12" s="19">
        <f>SUM('2007-2008'!Y12,'2008-2009'!Y12)</f>
        <v>0</v>
      </c>
      <c r="AU12" s="17">
        <f>SUM('2008-2009'!AO12+'2009-2010'!AC12)</f>
        <v>2</v>
      </c>
      <c r="AV12" s="18">
        <f>SUM('2008-2009'!AP12+'2009-2010'!AD12)</f>
        <v>1</v>
      </c>
      <c r="AW12" s="19">
        <f>SUM('2008-2009'!AQ12+'2009-2010'!AE12)</f>
        <v>2</v>
      </c>
      <c r="AX12" s="17">
        <f>SUM('2008-2009'!AL12)</f>
        <v>1</v>
      </c>
      <c r="AY12" s="18">
        <f>SUM('2008-2009'!AM12)</f>
        <v>0</v>
      </c>
      <c r="AZ12" s="19">
        <f>SUM('2008-2009'!AN12)</f>
        <v>1</v>
      </c>
      <c r="BA12" s="17">
        <f>SUM('2009-2010'!K12+'2010-2011'!N16)</f>
        <v>3</v>
      </c>
      <c r="BB12" s="18">
        <f>SUM('2009-2010'!L12+'2010-2011'!O16)</f>
        <v>2</v>
      </c>
      <c r="BC12" s="19">
        <f>SUM('2009-2010'!M12+'2010-2011'!P16)</f>
        <v>1</v>
      </c>
      <c r="BD12" s="17">
        <f>SUM('2009-2010'!Q12+'2010-2011'!Z16)</f>
        <v>1</v>
      </c>
      <c r="BE12" s="18">
        <f>SUM('2009-2010'!R12+'2010-2011'!AA16)</f>
        <v>0</v>
      </c>
      <c r="BF12" s="19">
        <f>SUM('2009-2010'!S12+'2010-2011'!AB16)</f>
        <v>4</v>
      </c>
      <c r="BG12" s="17">
        <f>SUM('2009-2010'!B12+'2010-2011'!B16+'2011-2012'!B16)</f>
        <v>5</v>
      </c>
      <c r="BH12" s="18">
        <f>SUM('2009-2010'!C12+'2010-2011'!C16+'2011-2012'!C16)</f>
        <v>1</v>
      </c>
      <c r="BI12" s="19">
        <f>SUM('2009-2010'!D12+'2010-2011'!D16+'2011-2012'!D16)</f>
        <v>4</v>
      </c>
      <c r="BJ12" s="17">
        <f>SUM('2009-2010'!W12)</f>
        <v>2</v>
      </c>
      <c r="BK12" s="18">
        <f>SUM('2009-2010'!X12)</f>
        <v>0</v>
      </c>
      <c r="BL12" s="19">
        <f>SUM('2009-2010'!Y12)</f>
        <v>1</v>
      </c>
      <c r="BM12" s="17">
        <f>SUM('2010-2011'!H16+'2011-2012'!H16)</f>
        <v>2</v>
      </c>
      <c r="BN12" s="18">
        <f>SUM('2010-2011'!I16+'2011-2012'!I16)</f>
        <v>1</v>
      </c>
      <c r="BO12" s="19">
        <f>SUM('2010-2011'!J16+'2011-2012'!J16)</f>
        <v>2</v>
      </c>
      <c r="BP12" s="17">
        <f>SUM('2010-2011'!AF16+'2011-2012'!AC16)</f>
        <v>3</v>
      </c>
      <c r="BQ12" s="18">
        <f>SUM('2010-2011'!AG16+'2011-2012'!AD16)</f>
        <v>2</v>
      </c>
      <c r="BR12" s="19">
        <f>SUM('2010-2011'!AH16+'2011-2012'!AE16)</f>
        <v>0</v>
      </c>
      <c r="BS12" s="17">
        <f>SUM('2011-2012'!Q16)</f>
        <v>1</v>
      </c>
      <c r="BT12" s="18">
        <f>SUM('2011-2012'!R16)</f>
        <v>0</v>
      </c>
      <c r="BU12" s="19">
        <f>SUM('2011-2012'!S16)</f>
        <v>2</v>
      </c>
      <c r="BV12" s="39" t="s">
        <v>8</v>
      </c>
      <c r="BW12" s="13"/>
      <c r="BX12" s="146"/>
      <c r="BY12" s="4"/>
      <c r="BZ12" s="4"/>
      <c r="CA12" s="4"/>
      <c r="CB12" s="4"/>
      <c r="CC12" s="4"/>
    </row>
    <row r="13" spans="1:81" ht="16.5" customHeight="1">
      <c r="A13" s="172"/>
      <c r="B13" s="20">
        <f>SUM('2004-2005'!B13+'2005-2006'!B13+'2007-2008'!B13,'2008-2009'!B13)</f>
        <v>0</v>
      </c>
      <c r="C13" s="21">
        <f>SUM('2004-2005'!C13+'2005-2006'!C13+'2007-2008'!C13,'2008-2009'!C13)</f>
        <v>0</v>
      </c>
      <c r="D13" s="22">
        <f>SUM('2004-2005'!D13+'2005-2006'!D13+'2007-2008'!D13,'2008-2009'!D13)</f>
        <v>1</v>
      </c>
      <c r="E13" s="20">
        <f>SUM('2004-2005'!E13,'2005-2006'!E13+'2006-2007'!E13+'2007-2008'!E13,'2008-2009'!E13+'2009-2010'!E13+'2010-2011'!E17+'2011-2012'!E17)</f>
        <v>5</v>
      </c>
      <c r="F13" s="21">
        <f>SUM('2004-2005'!F13,'2005-2006'!F13+'2006-2007'!F13+'2007-2008'!F13,'2008-2009'!F13+'2009-2010'!F13+'2010-2011'!F17+'2011-2012'!F17)</f>
        <v>0</v>
      </c>
      <c r="G13" s="22">
        <f>SUM('2004-2005'!G13,'2005-2006'!G13+'2006-2007'!G13+'2007-2008'!G13,'2008-2009'!G13+'2009-2010'!G13+'2010-2011'!G17+'2011-2012'!G17)</f>
        <v>3</v>
      </c>
      <c r="H13" s="26"/>
      <c r="I13" s="27"/>
      <c r="J13" s="28"/>
      <c r="K13" s="20">
        <f>SUM('2004-2005'!K13+'2005-2006'!K13+'2007-2008'!N13,'2008-2009'!N13+'2010-2011'!Q17+'2011-2012'!N17)</f>
        <v>1</v>
      </c>
      <c r="L13" s="21">
        <f>SUM('2004-2005'!L13+'2005-2006'!L13+'2007-2008'!O13,'2008-2009'!O13+'2010-2011'!R17+'2011-2012'!O17)</f>
        <v>0</v>
      </c>
      <c r="M13" s="22">
        <f>SUM('2004-2005'!M13+'2005-2006'!M13+'2007-2008'!P13,'2008-2009'!P13+'2010-2011'!S17+'2011-2012'!P17)</f>
        <v>1</v>
      </c>
      <c r="N13" s="20">
        <f>SUM('2004-2005'!N13+'2005-2006'!N13)</f>
        <v>2</v>
      </c>
      <c r="O13" s="21">
        <f>SUM('2004-2005'!O13+'2005-2006'!O13)</f>
        <v>0</v>
      </c>
      <c r="P13" s="22">
        <f>SUM('2004-2005'!P13+'2005-2006'!P13)</f>
        <v>1</v>
      </c>
      <c r="Q13" s="20">
        <f>SUM('2004-2005'!Q13+'2005-2006'!Q13+'2006-2007'!Q13+'2007-2008'!T13,'2008-2009'!T13+'2009-2010'!N13+'2010-2011'!T17+'2011-2012'!T17)</f>
        <v>3</v>
      </c>
      <c r="R13" s="21">
        <f>SUM('2004-2005'!R13+'2005-2006'!R13+'2006-2007'!R13+'2007-2008'!U13,'2008-2009'!U13+'2009-2010'!O13+'2010-2011'!U17+'2011-2012'!U17)</f>
        <v>1</v>
      </c>
      <c r="S13" s="22">
        <f>SUM('2004-2005'!S13+'2005-2006'!S13+'2006-2007'!S13+'2007-2008'!V13,'2008-2009'!V13+'2009-2010'!P13+'2010-2011'!V17+'2011-2012'!V17)</f>
        <v>3</v>
      </c>
      <c r="T13" s="20">
        <f>SUM('2004-2005'!T13+'2005-2006'!T13+'2006-2007'!T13+'2007-2008'!Z13,'2008-2009'!Z13+'2010-2011'!AC17+'2011-2012'!Z17)</f>
        <v>3</v>
      </c>
      <c r="U13" s="21">
        <f>SUM('2004-2005'!U13+'2005-2006'!U13+'2006-2007'!U13+'2007-2008'!AA13,'2008-2009'!AA13+'2010-2011'!AD17+'2011-2012'!AA17)</f>
        <v>2</v>
      </c>
      <c r="V13" s="22">
        <f>SUM('2004-2005'!V13+'2005-2006'!V13+'2006-2007'!V13+'2007-2008'!AB13,'2008-2009'!AB13+'2010-2011'!AE17+'2011-2012'!AB17)</f>
        <v>1</v>
      </c>
      <c r="W13" s="20">
        <f>SUM('2005-2006'!W13+'2006-2007'!W13+'2007-2008'!AC13,'2008-2009'!AC13+'2009-2010'!T13+'2010-2011'!W17+'2011-2012'!W17)</f>
        <v>2</v>
      </c>
      <c r="X13" s="21">
        <f>SUM('2005-2006'!X13+'2006-2007'!X13+'2007-2008'!AD13,'2008-2009'!AD13+'2009-2010'!U13+'2010-2011'!X17+'2011-2012'!X17)</f>
        <v>2</v>
      </c>
      <c r="Y13" s="22">
        <f>SUM('2005-2006'!Y13+'2006-2007'!Y13+'2007-2008'!AE13,'2008-2009'!AE13+'2009-2010'!V13+'2010-2011'!Y17+'2011-2012'!Y17)</f>
        <v>0</v>
      </c>
      <c r="Z13" s="20">
        <f>'2005-2006'!Z13</f>
        <v>0</v>
      </c>
      <c r="AA13" s="21">
        <f>'2005-2006'!AA13</f>
        <v>3</v>
      </c>
      <c r="AB13" s="22">
        <f>'2005-2006'!AB13</f>
        <v>0</v>
      </c>
      <c r="AC13" s="20">
        <f>SUM('2005-2006'!AC13+'2006-2007'!AC13+'2007-2008'!AI13,'2008-2009'!AI13+'2009-2010'!Z13)</f>
        <v>0</v>
      </c>
      <c r="AD13" s="21">
        <f>SUM('2005-2006'!AD13+'2006-2007'!AD13+'2007-2008'!AJ13,'2008-2009'!AJ13+'2009-2010'!AA13)</f>
        <v>1</v>
      </c>
      <c r="AE13" s="22">
        <f>SUM('2005-2006'!AE13+'2006-2007'!AE13+'2007-2008'!AK13,'2008-2009'!AK13+'2009-2010'!AB13)</f>
        <v>1</v>
      </c>
      <c r="AF13" s="20">
        <f>SUM('2006-2007'!B13)</f>
        <v>0</v>
      </c>
      <c r="AG13" s="21">
        <f>SUM('2006-2007'!C13)</f>
        <v>0</v>
      </c>
      <c r="AH13" s="22">
        <f>SUM('2006-2007'!D13)</f>
        <v>0</v>
      </c>
      <c r="AI13" s="20">
        <f>SUM('2006-2007'!K13+'2007-2008'!K13,'2008-2009'!K13)</f>
        <v>0</v>
      </c>
      <c r="AJ13" s="21">
        <f>SUM('2006-2007'!L13+'2007-2008'!L13,'2008-2009'!L13)</f>
        <v>0</v>
      </c>
      <c r="AK13" s="22">
        <f>SUM('2006-2007'!M13+'2007-2008'!M13,'2008-2009'!M13)</f>
        <v>2</v>
      </c>
      <c r="AL13" s="20">
        <f>SUM('2006-2007'!N13+'2007-2008'!Q13,'2008-2009'!Q13)</f>
        <v>3</v>
      </c>
      <c r="AM13" s="21">
        <f>SUM('2006-2007'!O13+'2007-2008'!R13,'2008-2009'!R13)</f>
        <v>1</v>
      </c>
      <c r="AN13" s="22">
        <f>SUM('2006-2007'!P13+'2007-2008'!S13,'2008-2009'!S13)</f>
        <v>1</v>
      </c>
      <c r="AO13" s="20">
        <f>SUM('2006-2007'!Z13+'2007-2008'!AF13,'2008-2009'!AF13)</f>
        <v>1</v>
      </c>
      <c r="AP13" s="21">
        <f>SUM('2006-2007'!AA13+'2007-2008'!AG13,'2008-2009'!AG13)</f>
        <v>0</v>
      </c>
      <c r="AQ13" s="22">
        <f>SUM('2006-2007'!AB13+'2007-2008'!AH13,'2008-2009'!AH13)</f>
        <v>1</v>
      </c>
      <c r="AR13" s="20">
        <f>SUM('2007-2008'!W13,'2008-2009'!W13)</f>
        <v>0</v>
      </c>
      <c r="AS13" s="21">
        <f>SUM('2007-2008'!X13,'2008-2009'!X13)</f>
        <v>0</v>
      </c>
      <c r="AT13" s="22">
        <f>SUM('2007-2008'!Y13,'2008-2009'!Y13)</f>
        <v>0</v>
      </c>
      <c r="AU13" s="20">
        <f>SUM('2008-2009'!AO13+'2009-2010'!AC13)</f>
        <v>0</v>
      </c>
      <c r="AV13" s="21">
        <f>SUM('2008-2009'!AP13+'2009-2010'!AD13)</f>
        <v>0</v>
      </c>
      <c r="AW13" s="22">
        <f>SUM('2008-2009'!AQ13+'2009-2010'!AE13)</f>
        <v>0</v>
      </c>
      <c r="AX13" s="20">
        <f>SUM('2008-2009'!AL13)</f>
        <v>0</v>
      </c>
      <c r="AY13" s="21">
        <f>SUM('2008-2009'!AM13)</f>
        <v>0</v>
      </c>
      <c r="AZ13" s="22">
        <f>SUM('2008-2009'!AN13)</f>
        <v>0</v>
      </c>
      <c r="BA13" s="20">
        <f>SUM('2009-2010'!K13+'2010-2011'!N17)</f>
        <v>0</v>
      </c>
      <c r="BB13" s="21">
        <f>SUM('2009-2010'!L13+'2010-2011'!O17)</f>
        <v>0</v>
      </c>
      <c r="BC13" s="22">
        <f>SUM('2009-2010'!M13+'2010-2011'!P17)</f>
        <v>0</v>
      </c>
      <c r="BD13" s="20">
        <f>SUM('2009-2010'!Q13+'2010-2011'!Z17)</f>
        <v>1</v>
      </c>
      <c r="BE13" s="21">
        <f>SUM('2009-2010'!R13+'2010-2011'!AA17)</f>
        <v>0</v>
      </c>
      <c r="BF13" s="22">
        <f>SUM('2009-2010'!S13+'2010-2011'!AB17)</f>
        <v>1</v>
      </c>
      <c r="BG13" s="20">
        <f>SUM('2009-2010'!B13+'2010-2011'!B17+'2011-2012'!B17)</f>
        <v>3</v>
      </c>
      <c r="BH13" s="21">
        <f>SUM('2009-2010'!C13+'2010-2011'!C17+'2011-2012'!C17)</f>
        <v>2</v>
      </c>
      <c r="BI13" s="22">
        <f>SUM('2009-2010'!D13+'2010-2011'!D17+'2011-2012'!D17)</f>
        <v>1</v>
      </c>
      <c r="BJ13" s="20">
        <f>SUM('2009-2010'!W13)</f>
        <v>1</v>
      </c>
      <c r="BK13" s="21">
        <f>SUM('2009-2010'!X13)</f>
        <v>0</v>
      </c>
      <c r="BL13" s="22">
        <f>SUM('2009-2010'!Y13)</f>
        <v>0</v>
      </c>
      <c r="BM13" s="20">
        <f>SUM('2010-2011'!H17+'2011-2012'!H17)</f>
        <v>1</v>
      </c>
      <c r="BN13" s="21">
        <f>SUM('2010-2011'!I17+'2011-2012'!I17)</f>
        <v>0</v>
      </c>
      <c r="BO13" s="22">
        <f>SUM('2010-2011'!J17+'2011-2012'!J17)</f>
        <v>3</v>
      </c>
      <c r="BP13" s="20">
        <f>SUM('2010-2011'!AF17+'2011-2012'!AC17)</f>
        <v>0</v>
      </c>
      <c r="BQ13" s="21">
        <f>SUM('2010-2011'!AG17+'2011-2012'!AD17)</f>
        <v>0</v>
      </c>
      <c r="BR13" s="22">
        <f>SUM('2010-2011'!AH17+'2011-2012'!AE17)</f>
        <v>0</v>
      </c>
      <c r="BS13" s="20">
        <f>SUM('2011-2012'!Q17)</f>
        <v>0</v>
      </c>
      <c r="BT13" s="21">
        <f>SUM('2011-2012'!R17)</f>
        <v>0</v>
      </c>
      <c r="BU13" s="22">
        <f>SUM('2011-2012'!S17)</f>
        <v>0</v>
      </c>
      <c r="BV13" s="39" t="s">
        <v>9</v>
      </c>
      <c r="BW13" s="11"/>
      <c r="BX13" s="146"/>
      <c r="BY13" s="4"/>
      <c r="BZ13" s="4"/>
      <c r="CA13" s="4"/>
      <c r="CB13" s="4"/>
      <c r="CC13" s="4"/>
    </row>
    <row r="14" spans="1:81" s="55" customFormat="1" ht="16.5" customHeight="1">
      <c r="A14" s="172"/>
      <c r="B14" s="49">
        <f>SUM(B12:B13)</f>
        <v>5</v>
      </c>
      <c r="C14" s="50">
        <f>SUM(C12:C13)</f>
        <v>3</v>
      </c>
      <c r="D14" s="51">
        <f>SUM(D12:D13)</f>
        <v>4</v>
      </c>
      <c r="E14" s="49">
        <f>SUM('2004-2005'!E14,'2005-2006'!E14+'2006-2007'!E14+'2007-2008'!E14,'2008-2009'!E14+'2009-2010'!E14+'2010-2011'!E18+'2011-2012'!E18)</f>
        <v>16</v>
      </c>
      <c r="F14" s="50">
        <f>SUM('2004-2005'!F14,'2005-2006'!F14+'2006-2007'!F14+'2007-2008'!F14,'2008-2009'!F14+'2009-2010'!F14+'2010-2011'!F18+'2011-2012'!F18)</f>
        <v>3</v>
      </c>
      <c r="G14" s="51">
        <f>SUM('2004-2005'!G14,'2005-2006'!G14+'2006-2007'!G14+'2007-2008'!G14,'2008-2009'!G14+'2009-2010'!G14+'2010-2011'!G18+'2011-2012'!G18)</f>
        <v>15</v>
      </c>
      <c r="H14" s="46"/>
      <c r="I14" s="47"/>
      <c r="J14" s="48"/>
      <c r="K14" s="49">
        <f>SUM('2004-2005'!K14+'2005-2006'!K14+'2007-2008'!N14,'2008-2009'!N14+'2010-2011'!Q18+'2011-2012'!N18)</f>
        <v>5</v>
      </c>
      <c r="L14" s="50">
        <f>SUM('2004-2005'!L14+'2005-2006'!L14+'2007-2008'!O14,'2008-2009'!O14+'2010-2011'!R18+'2011-2012'!O18)</f>
        <v>4</v>
      </c>
      <c r="M14" s="51">
        <f>SUM('2004-2005'!M14+'2005-2006'!M14+'2007-2008'!P14,'2008-2009'!P14+'2010-2011'!S18+'2011-2012'!P18)</f>
        <v>10</v>
      </c>
      <c r="N14" s="49">
        <f>SUM(N12:N13)</f>
        <v>8</v>
      </c>
      <c r="O14" s="50">
        <f>SUM(O12:O13)</f>
        <v>0</v>
      </c>
      <c r="P14" s="51">
        <f>SUM(P12:P13)</f>
        <v>3</v>
      </c>
      <c r="Q14" s="49">
        <f>SUM('2004-2005'!Q14+'2005-2006'!Q14+'2006-2007'!Q14+'2007-2008'!T14,'2008-2009'!T14+'2009-2010'!N14+'2010-2011'!T18+'2011-2012'!T18)</f>
        <v>17</v>
      </c>
      <c r="R14" s="50">
        <f>SUM('2004-2005'!R14+'2005-2006'!R14+'2006-2007'!R14+'2007-2008'!U14,'2008-2009'!U14+'2009-2010'!O14+'2010-2011'!U18+'2011-2012'!U18)</f>
        <v>4</v>
      </c>
      <c r="S14" s="51">
        <f>SUM('2004-2005'!S14+'2005-2006'!S14+'2006-2007'!S14+'2007-2008'!V14,'2008-2009'!V14+'2009-2010'!P14+'2010-2011'!V18+'2011-2012'!V18)</f>
        <v>9</v>
      </c>
      <c r="T14" s="49">
        <f>SUM('2004-2005'!T14+'2005-2006'!T14+'2006-2007'!T14+'2007-2008'!Z14,'2008-2009'!Z14+'2010-2011'!AC18+'2011-2012'!Z18)</f>
        <v>17</v>
      </c>
      <c r="U14" s="50">
        <f>SUM('2004-2005'!U14+'2005-2006'!U14+'2006-2007'!U14+'2007-2008'!AA14,'2008-2009'!AA14+'2010-2011'!AD18+'2011-2012'!AA18)</f>
        <v>5</v>
      </c>
      <c r="V14" s="51">
        <f>SUM('2004-2005'!V14+'2005-2006'!V14+'2006-2007'!V14+'2007-2008'!AB14,'2008-2009'!AB14+'2010-2011'!AE18+'2011-2012'!AB18)</f>
        <v>6</v>
      </c>
      <c r="W14" s="49">
        <f>SUM('2005-2006'!W14+'2006-2007'!W14+'2007-2008'!AC14,'2008-2009'!AC14+'2009-2010'!T14+'2010-2011'!W18+'2011-2012'!W18)</f>
        <v>8</v>
      </c>
      <c r="X14" s="50">
        <f>SUM('2005-2006'!X14+'2006-2007'!X14+'2007-2008'!AD14,'2008-2009'!AD14+'2009-2010'!U14+'2010-2011'!X18+'2011-2012'!X18)</f>
        <v>8</v>
      </c>
      <c r="Y14" s="51">
        <f>SUM('2005-2006'!Y14+'2006-2007'!Y14+'2007-2008'!AE14,'2008-2009'!AE14+'2009-2010'!V14+'2010-2011'!Y18+'2011-2012'!Y18)</f>
        <v>6</v>
      </c>
      <c r="Z14" s="49">
        <f aca="true" t="shared" si="9" ref="Z14:AE14">SUM(Z12:Z13)</f>
        <v>3</v>
      </c>
      <c r="AA14" s="50">
        <f t="shared" si="9"/>
        <v>3</v>
      </c>
      <c r="AB14" s="51">
        <f t="shared" si="9"/>
        <v>0</v>
      </c>
      <c r="AC14" s="49">
        <f t="shared" si="9"/>
        <v>6</v>
      </c>
      <c r="AD14" s="50">
        <f t="shared" si="9"/>
        <v>7</v>
      </c>
      <c r="AE14" s="51">
        <f t="shared" si="9"/>
        <v>3</v>
      </c>
      <c r="AF14" s="49">
        <f aca="true" t="shared" si="10" ref="AF14:AQ14">SUM(AF12:AF13)</f>
        <v>0</v>
      </c>
      <c r="AG14" s="50">
        <f t="shared" si="10"/>
        <v>2</v>
      </c>
      <c r="AH14" s="51">
        <f t="shared" si="10"/>
        <v>1</v>
      </c>
      <c r="AI14" s="49">
        <f t="shared" si="10"/>
        <v>5</v>
      </c>
      <c r="AJ14" s="50">
        <f t="shared" si="10"/>
        <v>1</v>
      </c>
      <c r="AK14" s="51">
        <f t="shared" si="10"/>
        <v>3</v>
      </c>
      <c r="AL14" s="49">
        <f t="shared" si="10"/>
        <v>7</v>
      </c>
      <c r="AM14" s="50">
        <f t="shared" si="10"/>
        <v>1</v>
      </c>
      <c r="AN14" s="51">
        <f t="shared" si="10"/>
        <v>5</v>
      </c>
      <c r="AO14" s="49">
        <f t="shared" si="10"/>
        <v>5</v>
      </c>
      <c r="AP14" s="50">
        <f t="shared" si="10"/>
        <v>1</v>
      </c>
      <c r="AQ14" s="51">
        <f t="shared" si="10"/>
        <v>4</v>
      </c>
      <c r="AR14" s="49">
        <f aca="true" t="shared" si="11" ref="AR14:AZ14">SUM(AR12:AR13)</f>
        <v>1</v>
      </c>
      <c r="AS14" s="50">
        <f t="shared" si="11"/>
        <v>3</v>
      </c>
      <c r="AT14" s="51">
        <f t="shared" si="11"/>
        <v>0</v>
      </c>
      <c r="AU14" s="49">
        <f t="shared" si="11"/>
        <v>2</v>
      </c>
      <c r="AV14" s="50">
        <f t="shared" si="11"/>
        <v>1</v>
      </c>
      <c r="AW14" s="51">
        <f t="shared" si="11"/>
        <v>2</v>
      </c>
      <c r="AX14" s="49">
        <f t="shared" si="11"/>
        <v>1</v>
      </c>
      <c r="AY14" s="50">
        <f t="shared" si="11"/>
        <v>0</v>
      </c>
      <c r="AZ14" s="51">
        <f t="shared" si="11"/>
        <v>1</v>
      </c>
      <c r="BA14" s="49">
        <f aca="true" t="shared" si="12" ref="BA14:BF14">SUM(BA12:BA13)</f>
        <v>3</v>
      </c>
      <c r="BB14" s="50">
        <f t="shared" si="12"/>
        <v>2</v>
      </c>
      <c r="BC14" s="51">
        <f t="shared" si="12"/>
        <v>1</v>
      </c>
      <c r="BD14" s="49">
        <f t="shared" si="12"/>
        <v>2</v>
      </c>
      <c r="BE14" s="50">
        <f t="shared" si="12"/>
        <v>0</v>
      </c>
      <c r="BF14" s="51">
        <f t="shared" si="12"/>
        <v>5</v>
      </c>
      <c r="BG14" s="49">
        <f>SUM('2009-2010'!B14+'2010-2011'!B18+'2011-2012'!B18)</f>
        <v>8</v>
      </c>
      <c r="BH14" s="50">
        <f>SUM('2009-2010'!C14+'2010-2011'!C18+'2011-2012'!C18)</f>
        <v>3</v>
      </c>
      <c r="BI14" s="51">
        <f>SUM('2009-2010'!D14+'2010-2011'!D18+'2011-2012'!D18)</f>
        <v>5</v>
      </c>
      <c r="BJ14" s="49">
        <f>SUM(BJ12:BJ13)</f>
        <v>3</v>
      </c>
      <c r="BK14" s="50">
        <f>SUM(BK12:BK13)</f>
        <v>0</v>
      </c>
      <c r="BL14" s="51">
        <f>SUM(BL12:BL13)</f>
        <v>1</v>
      </c>
      <c r="BM14" s="49">
        <f>SUM('2010-2011'!H18+'2011-2012'!H18)</f>
        <v>3</v>
      </c>
      <c r="BN14" s="50">
        <f>SUM('2010-2011'!I18+'2011-2012'!I18)</f>
        <v>1</v>
      </c>
      <c r="BO14" s="51">
        <f>SUM('2010-2011'!J18+'2011-2012'!J18)</f>
        <v>5</v>
      </c>
      <c r="BP14" s="49">
        <f>SUM('2010-2011'!AF18+'2011-2012'!AC18)</f>
        <v>3</v>
      </c>
      <c r="BQ14" s="50">
        <f>SUM('2010-2011'!AG18+'2011-2012'!AD18)</f>
        <v>2</v>
      </c>
      <c r="BR14" s="51">
        <f>SUM('2010-2011'!AH18+'2011-2012'!AE18)</f>
        <v>0</v>
      </c>
      <c r="BS14" s="49">
        <f>SUM('2011-2012'!Q18)</f>
        <v>1</v>
      </c>
      <c r="BT14" s="50">
        <f>SUM('2011-2012'!R18)</f>
        <v>0</v>
      </c>
      <c r="BU14" s="51">
        <f>SUM('2011-2012'!S18)</f>
        <v>2</v>
      </c>
      <c r="BV14" s="76" t="s">
        <v>10</v>
      </c>
      <c r="BW14" s="53"/>
      <c r="BX14" s="147"/>
      <c r="BY14" s="54"/>
      <c r="BZ14" s="54"/>
      <c r="CA14" s="54"/>
      <c r="CB14" s="54"/>
      <c r="CC14" s="54"/>
    </row>
    <row r="15" spans="1:81" ht="16.5" customHeight="1">
      <c r="A15" s="173"/>
      <c r="B15" s="157">
        <f>SUM(B14:D14)</f>
        <v>12</v>
      </c>
      <c r="C15" s="158"/>
      <c r="D15" s="159"/>
      <c r="E15" s="157">
        <f>SUM(E14:G14)</f>
        <v>34</v>
      </c>
      <c r="F15" s="158"/>
      <c r="G15" s="159"/>
      <c r="H15" s="30"/>
      <c r="I15" s="31"/>
      <c r="J15" s="32"/>
      <c r="K15" s="157">
        <f>SUM(K14:M14)</f>
        <v>19</v>
      </c>
      <c r="L15" s="158"/>
      <c r="M15" s="159"/>
      <c r="N15" s="157">
        <f>SUM(N14:P14)</f>
        <v>11</v>
      </c>
      <c r="O15" s="158"/>
      <c r="P15" s="159"/>
      <c r="Q15" s="157">
        <f>SUM(Q14:S14)</f>
        <v>30</v>
      </c>
      <c r="R15" s="158"/>
      <c r="S15" s="159"/>
      <c r="T15" s="157">
        <f>SUM(T14:V14)</f>
        <v>28</v>
      </c>
      <c r="U15" s="158"/>
      <c r="V15" s="159"/>
      <c r="W15" s="157">
        <f>SUM(W14:Y14)</f>
        <v>22</v>
      </c>
      <c r="X15" s="158"/>
      <c r="Y15" s="159"/>
      <c r="Z15" s="157">
        <f>SUM(Z14:AB14)</f>
        <v>6</v>
      </c>
      <c r="AA15" s="158"/>
      <c r="AB15" s="159"/>
      <c r="AC15" s="157">
        <f>SUM(AC14:AE14)</f>
        <v>16</v>
      </c>
      <c r="AD15" s="158"/>
      <c r="AE15" s="159"/>
      <c r="AF15" s="157">
        <f>SUM(AF14:AH14)</f>
        <v>3</v>
      </c>
      <c r="AG15" s="158"/>
      <c r="AH15" s="159"/>
      <c r="AI15" s="157">
        <f>SUM(AI14:AK14)</f>
        <v>9</v>
      </c>
      <c r="AJ15" s="158"/>
      <c r="AK15" s="159"/>
      <c r="AL15" s="157">
        <f>SUM(AL14:AN14)</f>
        <v>13</v>
      </c>
      <c r="AM15" s="158"/>
      <c r="AN15" s="159"/>
      <c r="AO15" s="157">
        <f>SUM(AO14:AQ14)</f>
        <v>10</v>
      </c>
      <c r="AP15" s="158"/>
      <c r="AQ15" s="159"/>
      <c r="AR15" s="157">
        <f>SUM(AR14:AT14)</f>
        <v>4</v>
      </c>
      <c r="AS15" s="158"/>
      <c r="AT15" s="159"/>
      <c r="AU15" s="157">
        <f>SUM(AU14:AW14)</f>
        <v>5</v>
      </c>
      <c r="AV15" s="158"/>
      <c r="AW15" s="159"/>
      <c r="AX15" s="157">
        <f>SUM(AX14:AZ14)</f>
        <v>2</v>
      </c>
      <c r="AY15" s="158"/>
      <c r="AZ15" s="159"/>
      <c r="BA15" s="157">
        <f>SUM(BA14:BC14)</f>
        <v>6</v>
      </c>
      <c r="BB15" s="158"/>
      <c r="BC15" s="159"/>
      <c r="BD15" s="157">
        <f>SUM(BD14:BF14)</f>
        <v>7</v>
      </c>
      <c r="BE15" s="158"/>
      <c r="BF15" s="159"/>
      <c r="BG15" s="157">
        <f>SUM(BG14:BI14)</f>
        <v>16</v>
      </c>
      <c r="BH15" s="158"/>
      <c r="BI15" s="159"/>
      <c r="BJ15" s="157">
        <f>SUM(BJ14:BL14)</f>
        <v>4</v>
      </c>
      <c r="BK15" s="158"/>
      <c r="BL15" s="159"/>
      <c r="BM15" s="157">
        <f>SUM(BM14:BO14)</f>
        <v>9</v>
      </c>
      <c r="BN15" s="158"/>
      <c r="BO15" s="159"/>
      <c r="BP15" s="157">
        <f>SUM(BP14:BR14)</f>
        <v>5</v>
      </c>
      <c r="BQ15" s="158"/>
      <c r="BR15" s="159"/>
      <c r="BS15" s="157">
        <f>SUM(BS14:BU14)</f>
        <v>3</v>
      </c>
      <c r="BT15" s="158"/>
      <c r="BU15" s="159"/>
      <c r="BV15" s="40" t="s">
        <v>17</v>
      </c>
      <c r="BW15" s="12">
        <f>SUM(B15:BU15)</f>
        <v>274</v>
      </c>
      <c r="BX15" s="146">
        <f>'2004-2005'!X15+'2005-2006'!AG15+'2006-2007'!AG15+'2007-2008'!AM15+'2008-2009'!AS15+'2009-2010'!AG15+'2010-2011'!AJ19</f>
        <v>233</v>
      </c>
      <c r="BY15" s="4"/>
      <c r="BZ15" s="4"/>
      <c r="CA15" s="4"/>
      <c r="CB15" s="4"/>
      <c r="CC15" s="4"/>
    </row>
    <row r="16" spans="1:81" ht="16.5" customHeight="1">
      <c r="A16" s="171" t="s">
        <v>7</v>
      </c>
      <c r="B16" s="17">
        <f>SUM('2004-2005'!B16+'2005-2006'!B16+'2007-2008'!B20+'2008-2009'!B20)</f>
        <v>5</v>
      </c>
      <c r="C16" s="18">
        <f>SUM('2004-2005'!C16+'2005-2006'!C16+'2007-2008'!C20+'2008-2009'!C20)</f>
        <v>0</v>
      </c>
      <c r="D16" s="19">
        <f>SUM('2004-2005'!D16+'2005-2006'!D16+'2007-2008'!D20+'2008-2009'!D20)</f>
        <v>6</v>
      </c>
      <c r="E16" s="17">
        <f>SUM('2004-2005'!E16,'2005-2006'!E16+'2007-2008'!E20+'2008-2009'!E20+'2010-2011'!E24+'2011-2012'!E20)</f>
        <v>4</v>
      </c>
      <c r="F16" s="18">
        <f>SUM('2004-2005'!F16,'2005-2006'!F16+'2007-2008'!F20+'2008-2009'!F20+'2010-2011'!F24+'2011-2012'!F20)</f>
        <v>8</v>
      </c>
      <c r="G16" s="19">
        <f>SUM('2004-2005'!G16,'2005-2006'!G16+'2007-2008'!G20+'2008-2009'!G20+'2010-2011'!G24+'2011-2012'!G20)</f>
        <v>7</v>
      </c>
      <c r="H16" s="17">
        <f>SUM('2004-2005'!H16+'2005-2006'!H16+'2007-2008'!H20+'2008-2009'!H20+'2010-2011'!K24+'2011-2012'!K20)</f>
        <v>9</v>
      </c>
      <c r="I16" s="18">
        <f>SUM('2004-2005'!I16+'2005-2006'!I16+'2007-2008'!I20+'2008-2009'!I20+'2010-2011'!L24+'2011-2012'!L20)</f>
        <v>4</v>
      </c>
      <c r="J16" s="19">
        <f>SUM('2004-2005'!J16+'2005-2006'!J16+'2007-2008'!J20+'2008-2009'!J20+'2010-2011'!M24+'2011-2012'!M20)</f>
        <v>4</v>
      </c>
      <c r="K16" s="23"/>
      <c r="L16" s="24"/>
      <c r="M16" s="25"/>
      <c r="N16" s="17">
        <f>SUM('2004-2005'!N16+'2005-2006'!N16)</f>
        <v>4</v>
      </c>
      <c r="O16" s="18">
        <f>SUM('2004-2005'!O16+'2005-2006'!O16)</f>
        <v>1</v>
      </c>
      <c r="P16" s="19">
        <f>SUM('2004-2005'!P16+'2005-2006'!P16)</f>
        <v>2</v>
      </c>
      <c r="Q16" s="17">
        <f>SUM('2004-2005'!Q16+'2005-2006'!Q16+'2007-2008'!T20+'2008-2009'!T20+'2010-2011'!T24+'2011-2012'!T20)</f>
        <v>6</v>
      </c>
      <c r="R16" s="18">
        <f>SUM('2004-2005'!R16+'2005-2006'!R16+'2007-2008'!U20+'2008-2009'!U20+'2010-2011'!U24+'2011-2012'!U20)</f>
        <v>2</v>
      </c>
      <c r="S16" s="19">
        <f>SUM('2004-2005'!S16+'2005-2006'!S16+'2007-2008'!V20+'2008-2009'!V20+'2010-2011'!V24+'2011-2012'!V20)</f>
        <v>8</v>
      </c>
      <c r="T16" s="17">
        <f>SUM('2004-2005'!T16+'2005-2006'!T16+'2007-2008'!Z20+'2008-2009'!Z20+'2010-2011'!AC24+'2011-2012'!Z20)</f>
        <v>6</v>
      </c>
      <c r="U16" s="18">
        <f>SUM('2004-2005'!U16+'2005-2006'!U16+'2007-2008'!AA20+'2008-2009'!AA20+'2010-2011'!AD24+'2011-2012'!AA20)</f>
        <v>2</v>
      </c>
      <c r="V16" s="19">
        <f>SUM('2004-2005'!V16+'2005-2006'!V16+'2007-2008'!AB20+'2008-2009'!AB20+'2010-2011'!AE24+'2011-2012'!AB20)</f>
        <v>8</v>
      </c>
      <c r="W16" s="17">
        <f>SUM('2005-2006'!W16+'2007-2008'!AC20+'2008-2009'!AC20+'2010-2011'!W24+'2011-2012'!W20)</f>
        <v>7</v>
      </c>
      <c r="X16" s="18">
        <f>SUM('2005-2006'!X16+'2007-2008'!AD20+'2008-2009'!AD20+'2010-2011'!X24+'2011-2012'!X20)</f>
        <v>3</v>
      </c>
      <c r="Y16" s="19">
        <f>SUM('2005-2006'!Y16+'2007-2008'!AE20+'2008-2009'!AE20+'2010-2011'!Y24+'2011-2012'!Y20)</f>
        <v>3</v>
      </c>
      <c r="Z16" s="17">
        <f>'2005-2006'!Z16</f>
        <v>1</v>
      </c>
      <c r="AA16" s="18">
        <f>'2005-2006'!AA16</f>
        <v>0</v>
      </c>
      <c r="AB16" s="19">
        <f>'2005-2006'!AB16</f>
        <v>2</v>
      </c>
      <c r="AC16" s="17">
        <f>SUM('2005-2006'!AC16+'2007-2008'!AI20+'2008-2009'!AI20)</f>
        <v>2</v>
      </c>
      <c r="AD16" s="18">
        <f>SUM('2005-2006'!AD16+'2007-2008'!AJ20+'2008-2009'!AJ20)</f>
        <v>2</v>
      </c>
      <c r="AE16" s="19">
        <f>SUM('2005-2006'!AE16+'2007-2008'!AK20+'2008-2009'!AK20)</f>
        <v>3</v>
      </c>
      <c r="AF16" s="23"/>
      <c r="AG16" s="24"/>
      <c r="AH16" s="25"/>
      <c r="AI16" s="17">
        <f>SUM('2007-2008'!K20+'2008-2009'!K20)</f>
        <v>2</v>
      </c>
      <c r="AJ16" s="18">
        <f>SUM('2007-2008'!L20+'2008-2009'!L20)</f>
        <v>1</v>
      </c>
      <c r="AK16" s="19">
        <f>SUM('2007-2008'!M20+'2008-2009'!M20)</f>
        <v>2</v>
      </c>
      <c r="AL16" s="17">
        <f>SUM('2007-2008'!Q20+'2008-2009'!Q20)</f>
        <v>2</v>
      </c>
      <c r="AM16" s="18">
        <f>SUM('2007-2008'!R20+'2008-2009'!R20)</f>
        <v>1</v>
      </c>
      <c r="AN16" s="19">
        <f>SUM('2007-2008'!S20+'2008-2009'!S20)</f>
        <v>1</v>
      </c>
      <c r="AO16" s="17">
        <f>SUM('2007-2008'!AF20+'2008-2009'!AF20)</f>
        <v>1</v>
      </c>
      <c r="AP16" s="18">
        <f>SUM('2007-2008'!AG20+'2008-2009'!AG20)</f>
        <v>2</v>
      </c>
      <c r="AQ16" s="19">
        <f>SUM('2007-2008'!AH20+'2008-2009'!AH20)</f>
        <v>1</v>
      </c>
      <c r="AR16" s="17">
        <f>SUM('2007-2008'!W20+'2008-2009'!W20)</f>
        <v>2</v>
      </c>
      <c r="AS16" s="18">
        <f>SUM('2007-2008'!X20+'2008-2009'!X20)</f>
        <v>2</v>
      </c>
      <c r="AT16" s="19">
        <f>SUM('2007-2008'!Y20+'2008-2009'!Y20)</f>
        <v>1</v>
      </c>
      <c r="AU16" s="17">
        <f>SUM('2008-2009'!AO20)</f>
        <v>1</v>
      </c>
      <c r="AV16" s="18">
        <f>SUM('2008-2009'!AP20)</f>
        <v>0</v>
      </c>
      <c r="AW16" s="19">
        <f>SUM('2008-2009'!AQ20)</f>
        <v>1</v>
      </c>
      <c r="AX16" s="17">
        <f>SUM('2008-2009'!AL20)</f>
        <v>1</v>
      </c>
      <c r="AY16" s="18">
        <f>SUM('2008-2009'!AM20)</f>
        <v>0</v>
      </c>
      <c r="AZ16" s="19">
        <f>SUM('2008-2009'!AN20)</f>
        <v>1</v>
      </c>
      <c r="BA16" s="17">
        <f>SUM('2010-2011'!N24)</f>
        <v>1</v>
      </c>
      <c r="BB16" s="18">
        <f>SUM('2010-2011'!O24)</f>
        <v>0</v>
      </c>
      <c r="BC16" s="19">
        <f>SUM('2010-2011'!P24)</f>
        <v>1</v>
      </c>
      <c r="BD16" s="17">
        <f>SUM('2010-2011'!Z24)</f>
        <v>1</v>
      </c>
      <c r="BE16" s="18">
        <f>SUM('2010-2011'!AA24)</f>
        <v>2</v>
      </c>
      <c r="BF16" s="19">
        <f>SUM('2010-2011'!AB24)</f>
        <v>0</v>
      </c>
      <c r="BG16" s="17">
        <f>SUM('2010-2011'!B24+'2011-2012'!B20)</f>
        <v>1</v>
      </c>
      <c r="BH16" s="18">
        <f>SUM('2010-2011'!C24+'2011-2012'!C20)</f>
        <v>1</v>
      </c>
      <c r="BI16" s="19">
        <f>SUM('2010-2011'!D24+'2011-2012'!D20)</f>
        <v>3</v>
      </c>
      <c r="BJ16" s="17">
        <v>0</v>
      </c>
      <c r="BK16" s="18">
        <v>0</v>
      </c>
      <c r="BL16" s="19">
        <v>0</v>
      </c>
      <c r="BM16" s="17">
        <f>SUM('2010-2011'!H24+'2011-2012'!H20)</f>
        <v>2</v>
      </c>
      <c r="BN16" s="18">
        <f>SUM('2010-2011'!I24+'2011-2012'!I20)</f>
        <v>2</v>
      </c>
      <c r="BO16" s="19">
        <f>SUM('2010-2011'!J24+'2011-2012'!J20)</f>
        <v>1</v>
      </c>
      <c r="BP16" s="17">
        <f>SUM('2010-2011'!AF24+'2011-2012'!AC20)</f>
        <v>2</v>
      </c>
      <c r="BQ16" s="18">
        <f>SUM('2010-2011'!AG24+'2011-2012'!AD20)</f>
        <v>0</v>
      </c>
      <c r="BR16" s="19">
        <f>SUM('2010-2011'!AH24+'2011-2012'!AE20)</f>
        <v>3</v>
      </c>
      <c r="BS16" s="17">
        <f>SUM('2011-2012'!Q20)</f>
        <v>1</v>
      </c>
      <c r="BT16" s="18">
        <f>SUM('2011-2012'!R20)</f>
        <v>1</v>
      </c>
      <c r="BU16" s="19">
        <f>SUM('2011-2012'!S20)</f>
        <v>1</v>
      </c>
      <c r="BV16" s="39" t="s">
        <v>8</v>
      </c>
      <c r="BW16" s="13"/>
      <c r="BX16" s="146"/>
      <c r="BY16" s="4"/>
      <c r="BZ16" s="4"/>
      <c r="CA16" s="4"/>
      <c r="CB16" s="4"/>
      <c r="CC16" s="4"/>
    </row>
    <row r="17" spans="1:81" ht="16.5" customHeight="1">
      <c r="A17" s="172"/>
      <c r="B17" s="20">
        <f>SUM('2004-2005'!B17+'2005-2006'!B17+'2007-2008'!B21+'2008-2009'!B21)</f>
        <v>1</v>
      </c>
      <c r="C17" s="21">
        <f>SUM('2004-2005'!C17+'2005-2006'!C17+'2007-2008'!C21+'2008-2009'!C21)</f>
        <v>0</v>
      </c>
      <c r="D17" s="22">
        <f>SUM('2004-2005'!D17+'2005-2006'!D17+'2007-2008'!D21+'2008-2009'!D21)</f>
        <v>0</v>
      </c>
      <c r="E17" s="20">
        <f>SUM('2004-2005'!E17,'2005-2006'!E17+'2007-2008'!E21+'2008-2009'!E21+'2010-2011'!E25+'2011-2012'!E21)</f>
        <v>2</v>
      </c>
      <c r="F17" s="21">
        <f>SUM('2004-2005'!F17,'2005-2006'!F17+'2007-2008'!F21+'2008-2009'!F21+'2010-2011'!F25+'2011-2012'!F21)</f>
        <v>0</v>
      </c>
      <c r="G17" s="22">
        <f>SUM('2004-2005'!G17,'2005-2006'!G17+'2007-2008'!G21+'2008-2009'!G21+'2010-2011'!G25+'2011-2012'!G21)</f>
        <v>2</v>
      </c>
      <c r="H17" s="20">
        <f>SUM('2004-2005'!H17+'2005-2006'!H17+'2007-2008'!H21+'2008-2009'!H21+'2010-2011'!K25+'2011-2012'!K21)</f>
        <v>1</v>
      </c>
      <c r="I17" s="21">
        <f>SUM('2004-2005'!I17+'2005-2006'!I17+'2007-2008'!I21+'2008-2009'!I21+'2010-2011'!L25+'2011-2012'!L21)</f>
        <v>0</v>
      </c>
      <c r="J17" s="22">
        <f>SUM('2004-2005'!J17+'2005-2006'!J17+'2007-2008'!J21+'2008-2009'!J21+'2010-2011'!M25+'2011-2012'!M21)</f>
        <v>1</v>
      </c>
      <c r="K17" s="26"/>
      <c r="L17" s="27"/>
      <c r="M17" s="28"/>
      <c r="N17" s="20">
        <f>SUM('2004-2005'!N17+'2005-2006'!N17)</f>
        <v>0</v>
      </c>
      <c r="O17" s="21">
        <f>SUM('2004-2005'!O17+'2005-2006'!O17)</f>
        <v>0</v>
      </c>
      <c r="P17" s="22">
        <f>SUM('2004-2005'!P17+'2005-2006'!P17)</f>
        <v>0</v>
      </c>
      <c r="Q17" s="20">
        <f>SUM('2004-2005'!Q17+'2005-2006'!Q17+'2007-2008'!T21+'2008-2009'!T21+'2010-2011'!T25+'2011-2012'!T21)</f>
        <v>2</v>
      </c>
      <c r="R17" s="21">
        <f>SUM('2004-2005'!R17+'2005-2006'!R17+'2007-2008'!U21+'2008-2009'!U21+'2010-2011'!U25+'2011-2012'!U21)</f>
        <v>0</v>
      </c>
      <c r="S17" s="22">
        <f>SUM('2004-2005'!S17+'2005-2006'!S17+'2007-2008'!V21+'2008-2009'!V21+'2010-2011'!V25+'2011-2012'!V21)</f>
        <v>1</v>
      </c>
      <c r="T17" s="20">
        <f>SUM('2004-2005'!T17+'2005-2006'!T17+'2007-2008'!Z21+'2008-2009'!Z21+'2010-2011'!AC25+'2011-2012'!Z21)</f>
        <v>1</v>
      </c>
      <c r="U17" s="21">
        <f>SUM('2004-2005'!U17+'2005-2006'!U17+'2007-2008'!AA21+'2008-2009'!AA21+'2010-2011'!AD25+'2011-2012'!AA21)</f>
        <v>2</v>
      </c>
      <c r="V17" s="22">
        <f>SUM('2004-2005'!V17+'2005-2006'!V17+'2007-2008'!AB21+'2008-2009'!AB21+'2010-2011'!AE25+'2011-2012'!AB21)</f>
        <v>2</v>
      </c>
      <c r="W17" s="20">
        <f>SUM('2005-2006'!W17+'2007-2008'!AC21+'2008-2009'!AC21+'2010-2011'!W25+'2011-2012'!W21)</f>
        <v>2</v>
      </c>
      <c r="X17" s="21">
        <f>SUM('2005-2006'!X17+'2007-2008'!AD21+'2008-2009'!AD21+'2010-2011'!X25+'2011-2012'!X21)</f>
        <v>2</v>
      </c>
      <c r="Y17" s="22">
        <f>SUM('2005-2006'!Y17+'2007-2008'!AE21+'2008-2009'!AE21+'2010-2011'!Y25+'2011-2012'!Y21)</f>
        <v>2</v>
      </c>
      <c r="Z17" s="20">
        <f>'2005-2006'!Z17</f>
        <v>1</v>
      </c>
      <c r="AA17" s="21">
        <f>'2005-2006'!AA17</f>
        <v>0</v>
      </c>
      <c r="AB17" s="22">
        <f>'2005-2006'!AB17</f>
        <v>0</v>
      </c>
      <c r="AC17" s="20">
        <f>SUM('2005-2006'!AC17+'2007-2008'!AI21+'2008-2009'!AI21)</f>
        <v>0</v>
      </c>
      <c r="AD17" s="21">
        <f>SUM('2005-2006'!AD17+'2007-2008'!AJ21+'2008-2009'!AJ21)</f>
        <v>0</v>
      </c>
      <c r="AE17" s="22">
        <f>SUM('2005-2006'!AE17+'2007-2008'!AK21+'2008-2009'!AK21)</f>
        <v>0</v>
      </c>
      <c r="AF17" s="26"/>
      <c r="AG17" s="27"/>
      <c r="AH17" s="28"/>
      <c r="AI17" s="20">
        <f>SUM('2007-2008'!K21+'2008-2009'!K21)</f>
        <v>0</v>
      </c>
      <c r="AJ17" s="21">
        <f>SUM('2007-2008'!L21+'2008-2009'!L21)</f>
        <v>0</v>
      </c>
      <c r="AK17" s="22">
        <f>SUM('2007-2008'!M21+'2008-2009'!M21)</f>
        <v>0</v>
      </c>
      <c r="AL17" s="20">
        <f>SUM('2007-2008'!Q21+'2008-2009'!Q21)</f>
        <v>0</v>
      </c>
      <c r="AM17" s="21">
        <f>SUM('2007-2008'!R21+'2008-2009'!R21)</f>
        <v>0</v>
      </c>
      <c r="AN17" s="22">
        <f>SUM('2007-2008'!S21+'2008-2009'!S21)</f>
        <v>0</v>
      </c>
      <c r="AO17" s="20">
        <f>SUM('2007-2008'!AF21+'2008-2009'!AF21)</f>
        <v>0</v>
      </c>
      <c r="AP17" s="21">
        <f>SUM('2007-2008'!AG21+'2008-2009'!AG21)</f>
        <v>1</v>
      </c>
      <c r="AQ17" s="22">
        <f>SUM('2007-2008'!AH21+'2008-2009'!AH21)</f>
        <v>1</v>
      </c>
      <c r="AR17" s="20">
        <f>SUM('2007-2008'!W21+'2008-2009'!W21)</f>
        <v>0</v>
      </c>
      <c r="AS17" s="21">
        <f>SUM('2007-2008'!X21+'2008-2009'!X21)</f>
        <v>0</v>
      </c>
      <c r="AT17" s="22">
        <f>SUM('2007-2008'!Y21+'2008-2009'!Y21)</f>
        <v>0</v>
      </c>
      <c r="AU17" s="20">
        <f>SUM('2008-2009'!AO21)</f>
        <v>0</v>
      </c>
      <c r="AV17" s="21">
        <f>SUM('2008-2009'!AP21)</f>
        <v>0</v>
      </c>
      <c r="AW17" s="22">
        <f>SUM('2008-2009'!AQ21)</f>
        <v>0</v>
      </c>
      <c r="AX17" s="20">
        <f>SUM('2008-2009'!AL21)</f>
        <v>0</v>
      </c>
      <c r="AY17" s="21">
        <f>SUM('2008-2009'!AM21)</f>
        <v>0</v>
      </c>
      <c r="AZ17" s="22">
        <f>SUM('2008-2009'!AN21)</f>
        <v>0</v>
      </c>
      <c r="BA17" s="20">
        <f>SUM('2010-2011'!N25)</f>
        <v>4</v>
      </c>
      <c r="BB17" s="21">
        <f>SUM('2010-2011'!O25)</f>
        <v>0</v>
      </c>
      <c r="BC17" s="22">
        <f>SUM('2010-2011'!P25)</f>
        <v>0</v>
      </c>
      <c r="BD17" s="20">
        <f>SUM('2010-2011'!Z25)</f>
        <v>0</v>
      </c>
      <c r="BE17" s="21">
        <f>SUM('2010-2011'!AA25)</f>
        <v>0</v>
      </c>
      <c r="BF17" s="22">
        <f>SUM('2010-2011'!AB25)</f>
        <v>0</v>
      </c>
      <c r="BG17" s="20">
        <f>SUM('2010-2011'!B25+'2011-2012'!B21)</f>
        <v>0</v>
      </c>
      <c r="BH17" s="21">
        <f>SUM('2010-2011'!C25+'2011-2012'!C21)</f>
        <v>0</v>
      </c>
      <c r="BI17" s="22">
        <f>SUM('2010-2011'!D25+'2011-2012'!D21)</f>
        <v>0</v>
      </c>
      <c r="BJ17" s="20">
        <v>0</v>
      </c>
      <c r="BK17" s="21">
        <v>0</v>
      </c>
      <c r="BL17" s="22">
        <v>0</v>
      </c>
      <c r="BM17" s="20">
        <f>SUM('2010-2011'!H25+'2011-2012'!H21)</f>
        <v>0</v>
      </c>
      <c r="BN17" s="21">
        <f>SUM('2010-2011'!I25+'2011-2012'!I21)</f>
        <v>1</v>
      </c>
      <c r="BO17" s="22">
        <f>SUM('2010-2011'!J25+'2011-2012'!J21)</f>
        <v>1</v>
      </c>
      <c r="BP17" s="20">
        <f>SUM('2010-2011'!AF25+'2011-2012'!AC21)</f>
        <v>0</v>
      </c>
      <c r="BQ17" s="21">
        <f>SUM('2010-2011'!AG25+'2011-2012'!AD21)</f>
        <v>0</v>
      </c>
      <c r="BR17" s="22">
        <f>SUM('2010-2011'!AH25+'2011-2012'!AE21)</f>
        <v>0</v>
      </c>
      <c r="BS17" s="20">
        <f>SUM('2011-2012'!Q21)</f>
        <v>0</v>
      </c>
      <c r="BT17" s="21">
        <f>SUM('2011-2012'!R21)</f>
        <v>1</v>
      </c>
      <c r="BU17" s="22">
        <f>SUM('2011-2012'!S21)</f>
        <v>1</v>
      </c>
      <c r="BV17" s="39" t="s">
        <v>9</v>
      </c>
      <c r="BW17" s="11"/>
      <c r="BX17" s="146"/>
      <c r="BY17" s="4"/>
      <c r="BZ17" s="4"/>
      <c r="CA17" s="4"/>
      <c r="CB17" s="4"/>
      <c r="CC17" s="4"/>
    </row>
    <row r="18" spans="1:81" s="55" customFormat="1" ht="16.5" customHeight="1">
      <c r="A18" s="172"/>
      <c r="B18" s="49">
        <f>SUM(B16:B17)</f>
        <v>6</v>
      </c>
      <c r="C18" s="50">
        <f>SUM(C16:C17)</f>
        <v>0</v>
      </c>
      <c r="D18" s="51">
        <f>SUM(D16:D17)</f>
        <v>6</v>
      </c>
      <c r="E18" s="49">
        <f>SUM('2004-2005'!E18,'2005-2006'!E18+'2007-2008'!E22+'2008-2009'!E22+'2010-2011'!E26+'2011-2012'!E22)</f>
        <v>6</v>
      </c>
      <c r="F18" s="50">
        <f>SUM('2004-2005'!F18,'2005-2006'!F18+'2007-2008'!F22+'2008-2009'!F22+'2010-2011'!F26+'2011-2012'!F22)</f>
        <v>8</v>
      </c>
      <c r="G18" s="51">
        <f>SUM('2004-2005'!G18,'2005-2006'!G18+'2007-2008'!G22+'2008-2009'!G22+'2010-2011'!G26+'2011-2012'!G22)</f>
        <v>9</v>
      </c>
      <c r="H18" s="49">
        <f>SUM('2004-2005'!H18+'2005-2006'!H18+'2007-2008'!H22+'2008-2009'!H22+'2010-2011'!K26+'2011-2012'!K22)</f>
        <v>10</v>
      </c>
      <c r="I18" s="50">
        <f>SUM('2004-2005'!I18+'2005-2006'!I18+'2007-2008'!I22+'2008-2009'!I22+'2010-2011'!L26+'2011-2012'!L22)</f>
        <v>4</v>
      </c>
      <c r="J18" s="51">
        <f>SUM('2004-2005'!J18+'2005-2006'!J18+'2007-2008'!J22+'2008-2009'!J22+'2010-2011'!M26+'2011-2012'!M22)</f>
        <v>5</v>
      </c>
      <c r="K18" s="46"/>
      <c r="L18" s="47"/>
      <c r="M18" s="48"/>
      <c r="N18" s="49">
        <f>SUM(N16:N17)</f>
        <v>4</v>
      </c>
      <c r="O18" s="50">
        <f>SUM(O16:O17)</f>
        <v>1</v>
      </c>
      <c r="P18" s="51">
        <f>SUM(P16:P17)</f>
        <v>2</v>
      </c>
      <c r="Q18" s="49">
        <f>SUM('2004-2005'!Q18+'2005-2006'!Q18+'2007-2008'!T22+'2008-2009'!T22+'2010-2011'!T26+'2011-2012'!T22)</f>
        <v>8</v>
      </c>
      <c r="R18" s="50">
        <f>SUM('2004-2005'!R18+'2005-2006'!R18+'2007-2008'!U22+'2008-2009'!U22+'2010-2011'!U26+'2011-2012'!U22)</f>
        <v>2</v>
      </c>
      <c r="S18" s="51">
        <f>SUM('2004-2005'!S18+'2005-2006'!S18+'2007-2008'!V22+'2008-2009'!V22+'2010-2011'!V26+'2011-2012'!V22)</f>
        <v>9</v>
      </c>
      <c r="T18" s="49">
        <f>SUM('2004-2005'!T18+'2005-2006'!T18+'2007-2008'!Z22+'2008-2009'!Z22+'2010-2011'!AC26+'2011-2012'!Z22)</f>
        <v>7</v>
      </c>
      <c r="U18" s="50">
        <f>SUM('2004-2005'!U18+'2005-2006'!U18+'2007-2008'!AA22+'2008-2009'!AA22+'2010-2011'!AD26+'2011-2012'!AA22)</f>
        <v>4</v>
      </c>
      <c r="V18" s="51">
        <f>SUM('2004-2005'!V18+'2005-2006'!V18+'2007-2008'!AB22+'2008-2009'!AB22+'2010-2011'!AE26+'2011-2012'!AB22)</f>
        <v>10</v>
      </c>
      <c r="W18" s="49">
        <f>SUM('2005-2006'!W18+'2007-2008'!AC22+'2008-2009'!AC22+'2010-2011'!W26+'2011-2012'!W22)</f>
        <v>9</v>
      </c>
      <c r="X18" s="50">
        <f>SUM('2005-2006'!X18+'2007-2008'!AD22+'2008-2009'!AD22+'2010-2011'!X26+'2011-2012'!X22)</f>
        <v>5</v>
      </c>
      <c r="Y18" s="51">
        <f>SUM('2005-2006'!Y18+'2007-2008'!AE22+'2008-2009'!AE22+'2010-2011'!Y26+'2011-2012'!Y22)</f>
        <v>5</v>
      </c>
      <c r="Z18" s="49">
        <f aca="true" t="shared" si="13" ref="Z18:AE18">SUM(Z16:Z17)</f>
        <v>2</v>
      </c>
      <c r="AA18" s="50">
        <f t="shared" si="13"/>
        <v>0</v>
      </c>
      <c r="AB18" s="51">
        <f t="shared" si="13"/>
        <v>2</v>
      </c>
      <c r="AC18" s="49">
        <f t="shared" si="13"/>
        <v>2</v>
      </c>
      <c r="AD18" s="50">
        <f t="shared" si="13"/>
        <v>2</v>
      </c>
      <c r="AE18" s="51">
        <f t="shared" si="13"/>
        <v>3</v>
      </c>
      <c r="AF18" s="46"/>
      <c r="AG18" s="47"/>
      <c r="AH18" s="48"/>
      <c r="AI18" s="49">
        <f aca="true" t="shared" si="14" ref="AI18:AQ18">SUM(AI16:AI17)</f>
        <v>2</v>
      </c>
      <c r="AJ18" s="50">
        <f t="shared" si="14"/>
        <v>1</v>
      </c>
      <c r="AK18" s="51">
        <f t="shared" si="14"/>
        <v>2</v>
      </c>
      <c r="AL18" s="49">
        <f t="shared" si="14"/>
        <v>2</v>
      </c>
      <c r="AM18" s="50">
        <f t="shared" si="14"/>
        <v>1</v>
      </c>
      <c r="AN18" s="51">
        <f t="shared" si="14"/>
        <v>1</v>
      </c>
      <c r="AO18" s="49">
        <f t="shared" si="14"/>
        <v>1</v>
      </c>
      <c r="AP18" s="50">
        <f t="shared" si="14"/>
        <v>3</v>
      </c>
      <c r="AQ18" s="51">
        <f t="shared" si="14"/>
        <v>2</v>
      </c>
      <c r="AR18" s="49">
        <f aca="true" t="shared" si="15" ref="AR18:AZ18">SUM(AR16:AR17)</f>
        <v>2</v>
      </c>
      <c r="AS18" s="50">
        <f t="shared" si="15"/>
        <v>2</v>
      </c>
      <c r="AT18" s="51">
        <f t="shared" si="15"/>
        <v>1</v>
      </c>
      <c r="AU18" s="49">
        <f t="shared" si="15"/>
        <v>1</v>
      </c>
      <c r="AV18" s="50">
        <f t="shared" si="15"/>
        <v>0</v>
      </c>
      <c r="AW18" s="51">
        <f t="shared" si="15"/>
        <v>1</v>
      </c>
      <c r="AX18" s="49">
        <f t="shared" si="15"/>
        <v>1</v>
      </c>
      <c r="AY18" s="50">
        <f t="shared" si="15"/>
        <v>0</v>
      </c>
      <c r="AZ18" s="51">
        <f t="shared" si="15"/>
        <v>1</v>
      </c>
      <c r="BA18" s="49">
        <f aca="true" t="shared" si="16" ref="BA18:BL18">SUM(BA16:BA17)</f>
        <v>5</v>
      </c>
      <c r="BB18" s="50">
        <f t="shared" si="16"/>
        <v>0</v>
      </c>
      <c r="BC18" s="51">
        <f t="shared" si="16"/>
        <v>1</v>
      </c>
      <c r="BD18" s="49">
        <f t="shared" si="16"/>
        <v>1</v>
      </c>
      <c r="BE18" s="50">
        <f t="shared" si="16"/>
        <v>2</v>
      </c>
      <c r="BF18" s="51">
        <f t="shared" si="16"/>
        <v>0</v>
      </c>
      <c r="BG18" s="49">
        <f>SUM('2010-2011'!B26+'2011-2012'!B22)</f>
        <v>1</v>
      </c>
      <c r="BH18" s="50">
        <f>SUM('2010-2011'!C26+'2011-2012'!C22)</f>
        <v>1</v>
      </c>
      <c r="BI18" s="51">
        <f>SUM('2010-2011'!D26+'2011-2012'!D22)</f>
        <v>3</v>
      </c>
      <c r="BJ18" s="49">
        <f t="shared" si="16"/>
        <v>0</v>
      </c>
      <c r="BK18" s="50">
        <f t="shared" si="16"/>
        <v>0</v>
      </c>
      <c r="BL18" s="51">
        <f t="shared" si="16"/>
        <v>0</v>
      </c>
      <c r="BM18" s="49">
        <f>SUM('2010-2011'!H26+'2011-2012'!H22)</f>
        <v>2</v>
      </c>
      <c r="BN18" s="50">
        <f>SUM('2010-2011'!I26+'2011-2012'!I22)</f>
        <v>3</v>
      </c>
      <c r="BO18" s="51">
        <f>SUM('2010-2011'!J26+'2011-2012'!J22)</f>
        <v>2</v>
      </c>
      <c r="BP18" s="49">
        <f>SUM('2010-2011'!AF26+'2011-2012'!AC22)</f>
        <v>2</v>
      </c>
      <c r="BQ18" s="50">
        <f>SUM('2010-2011'!AG26+'2011-2012'!AD22)</f>
        <v>0</v>
      </c>
      <c r="BR18" s="51">
        <f>SUM('2010-2011'!AH26+'2011-2012'!AE22)</f>
        <v>3</v>
      </c>
      <c r="BS18" s="49">
        <f>SUM('2011-2012'!Q22)</f>
        <v>1</v>
      </c>
      <c r="BT18" s="50">
        <f>SUM('2011-2012'!R22)</f>
        <v>2</v>
      </c>
      <c r="BU18" s="51">
        <f>SUM('2011-2012'!S22)</f>
        <v>2</v>
      </c>
      <c r="BV18" s="76" t="s">
        <v>10</v>
      </c>
      <c r="BW18" s="53"/>
      <c r="BX18" s="147"/>
      <c r="BY18" s="54"/>
      <c r="BZ18" s="54"/>
      <c r="CA18" s="54"/>
      <c r="CB18" s="54"/>
      <c r="CC18" s="54"/>
    </row>
    <row r="19" spans="1:81" ht="16.5" customHeight="1">
      <c r="A19" s="173"/>
      <c r="B19" s="157">
        <f>SUM(B18:D18)</f>
        <v>12</v>
      </c>
      <c r="C19" s="158"/>
      <c r="D19" s="159"/>
      <c r="E19" s="157">
        <f>SUM(E18:G18)</f>
        <v>23</v>
      </c>
      <c r="F19" s="158"/>
      <c r="G19" s="159"/>
      <c r="H19" s="157">
        <f>SUM(H18:J18)</f>
        <v>19</v>
      </c>
      <c r="I19" s="158"/>
      <c r="J19" s="159"/>
      <c r="K19" s="30"/>
      <c r="L19" s="31"/>
      <c r="M19" s="32"/>
      <c r="N19" s="157">
        <f>SUM(N18:P18)</f>
        <v>7</v>
      </c>
      <c r="O19" s="158"/>
      <c r="P19" s="159"/>
      <c r="Q19" s="157">
        <f>SUM(Q18:S18)</f>
        <v>19</v>
      </c>
      <c r="R19" s="158"/>
      <c r="S19" s="159"/>
      <c r="T19" s="157">
        <f>SUM(T18:V18)</f>
        <v>21</v>
      </c>
      <c r="U19" s="158"/>
      <c r="V19" s="159"/>
      <c r="W19" s="157">
        <f>SUM(W18:Y18)</f>
        <v>19</v>
      </c>
      <c r="X19" s="158"/>
      <c r="Y19" s="159"/>
      <c r="Z19" s="157">
        <f>SUM(Z18:AB18)</f>
        <v>4</v>
      </c>
      <c r="AA19" s="158"/>
      <c r="AB19" s="159"/>
      <c r="AC19" s="157">
        <f>SUM(AC18:AE18)</f>
        <v>7</v>
      </c>
      <c r="AD19" s="158"/>
      <c r="AE19" s="159"/>
      <c r="AF19" s="30"/>
      <c r="AG19" s="31"/>
      <c r="AH19" s="32"/>
      <c r="AI19" s="157">
        <f>SUM(AI18:AK18)</f>
        <v>5</v>
      </c>
      <c r="AJ19" s="158"/>
      <c r="AK19" s="159"/>
      <c r="AL19" s="157">
        <f>SUM(AL18:AN18)</f>
        <v>4</v>
      </c>
      <c r="AM19" s="158"/>
      <c r="AN19" s="159"/>
      <c r="AO19" s="157">
        <f>SUM(AO18:AQ18)</f>
        <v>6</v>
      </c>
      <c r="AP19" s="158"/>
      <c r="AQ19" s="159"/>
      <c r="AR19" s="157">
        <f>SUM(AR18:AT18)</f>
        <v>5</v>
      </c>
      <c r="AS19" s="158"/>
      <c r="AT19" s="159"/>
      <c r="AU19" s="157">
        <f>SUM(AU18:AW18)</f>
        <v>2</v>
      </c>
      <c r="AV19" s="158"/>
      <c r="AW19" s="159"/>
      <c r="AX19" s="157">
        <f>SUM(AX18:AZ18)</f>
        <v>2</v>
      </c>
      <c r="AY19" s="158"/>
      <c r="AZ19" s="159"/>
      <c r="BA19" s="157">
        <f>SUM(BA18:BC18)</f>
        <v>6</v>
      </c>
      <c r="BB19" s="158"/>
      <c r="BC19" s="159"/>
      <c r="BD19" s="157">
        <f>SUM(BD18:BF18)</f>
        <v>3</v>
      </c>
      <c r="BE19" s="158"/>
      <c r="BF19" s="159"/>
      <c r="BG19" s="157">
        <f>SUM(BG18:BI18)</f>
        <v>5</v>
      </c>
      <c r="BH19" s="158"/>
      <c r="BI19" s="159"/>
      <c r="BJ19" s="157">
        <f>SUM(BJ18:BL18)</f>
        <v>0</v>
      </c>
      <c r="BK19" s="158"/>
      <c r="BL19" s="159"/>
      <c r="BM19" s="157">
        <f>SUM(BM18:BO18)</f>
        <v>7</v>
      </c>
      <c r="BN19" s="158"/>
      <c r="BO19" s="159"/>
      <c r="BP19" s="157">
        <f>SUM(BP18:BR18)</f>
        <v>5</v>
      </c>
      <c r="BQ19" s="158"/>
      <c r="BR19" s="159"/>
      <c r="BS19" s="157">
        <f>SUM(BS18:BU18)</f>
        <v>5</v>
      </c>
      <c r="BT19" s="158"/>
      <c r="BU19" s="159"/>
      <c r="BV19" s="40" t="s">
        <v>17</v>
      </c>
      <c r="BW19" s="12">
        <f>SUM(B19:BU19)</f>
        <v>186</v>
      </c>
      <c r="BX19" s="146">
        <f>'2004-2005'!X19+'2005-2006'!AG19+'2007-2008'!AM23+'2008-2009'!AS23+'2010-2011'!AJ27</f>
        <v>153</v>
      </c>
      <c r="BY19" s="4"/>
      <c r="BZ19" s="4"/>
      <c r="CA19" s="4"/>
      <c r="CB19" s="4"/>
      <c r="CC19" s="4"/>
    </row>
    <row r="20" spans="1:81" ht="16.5" customHeight="1">
      <c r="A20" s="171" t="s">
        <v>5</v>
      </c>
      <c r="B20" s="17">
        <f>'2004-2005'!B20+'2005-2006'!B20</f>
        <v>1</v>
      </c>
      <c r="C20" s="18">
        <f>'2004-2005'!C20+'2005-2006'!C20</f>
        <v>1</v>
      </c>
      <c r="D20" s="19">
        <f>'2004-2005'!D20+'2005-2006'!D20</f>
        <v>5</v>
      </c>
      <c r="E20" s="17">
        <f>SUM('2004-2005'!E20,'2005-2006'!E20)</f>
        <v>1</v>
      </c>
      <c r="F20" s="18">
        <f>SUM('2004-2005'!F20,'2005-2006'!F20)</f>
        <v>0</v>
      </c>
      <c r="G20" s="19">
        <f>SUM('2004-2005'!G20,'2005-2006'!G20)</f>
        <v>6</v>
      </c>
      <c r="H20" s="17">
        <f>SUM('2004-2005'!H20+'2005-2006'!H20)</f>
        <v>2</v>
      </c>
      <c r="I20" s="18">
        <f>SUM('2004-2005'!I20+'2005-2006'!I20)</f>
        <v>0</v>
      </c>
      <c r="J20" s="19">
        <f>SUM('2004-2005'!J20+'2005-2006'!J20)</f>
        <v>6</v>
      </c>
      <c r="K20" s="17">
        <f>SUM('2004-2005'!K20+'2005-2006'!K20)</f>
        <v>2</v>
      </c>
      <c r="L20" s="18">
        <f>SUM('2004-2005'!L20+'2005-2006'!L20)</f>
        <v>1</v>
      </c>
      <c r="M20" s="19">
        <f>SUM('2004-2005'!M20+'2005-2006'!M20)</f>
        <v>4</v>
      </c>
      <c r="N20" s="23"/>
      <c r="O20" s="24"/>
      <c r="P20" s="25"/>
      <c r="Q20" s="17">
        <f>SUM('2004-2005'!Q20+'2005-2006'!Q20)</f>
        <v>5</v>
      </c>
      <c r="R20" s="18">
        <f>SUM('2004-2005'!R20+'2005-2006'!R20)</f>
        <v>0</v>
      </c>
      <c r="S20" s="19">
        <f>SUM('2004-2005'!S20+'2005-2006'!S20)</f>
        <v>2</v>
      </c>
      <c r="T20" s="17">
        <f>SUM('2004-2005'!T20+'2005-2006'!T20)</f>
        <v>2</v>
      </c>
      <c r="U20" s="18">
        <f>SUM('2004-2005'!U20+'2005-2006'!U20)</f>
        <v>2</v>
      </c>
      <c r="V20" s="19">
        <f>SUM('2004-2005'!V20+'2005-2006'!V20)</f>
        <v>3</v>
      </c>
      <c r="W20" s="17">
        <f>'2005-2006'!W20</f>
        <v>1</v>
      </c>
      <c r="X20" s="18">
        <f>'2005-2006'!X20</f>
        <v>1</v>
      </c>
      <c r="Y20" s="19">
        <f>'2005-2006'!Y20</f>
        <v>1</v>
      </c>
      <c r="Z20" s="17">
        <f>'2005-2006'!Z20</f>
        <v>1</v>
      </c>
      <c r="AA20" s="18">
        <f>'2005-2006'!AA20</f>
        <v>0</v>
      </c>
      <c r="AB20" s="19">
        <f>'2005-2006'!AB20</f>
        <v>2</v>
      </c>
      <c r="AC20" s="17">
        <f>'2005-2006'!AC20</f>
        <v>0</v>
      </c>
      <c r="AD20" s="18">
        <f>'2005-2006'!AD20</f>
        <v>0</v>
      </c>
      <c r="AE20" s="19">
        <f>'2005-2006'!AE20</f>
        <v>3</v>
      </c>
      <c r="AF20" s="17">
        <v>0</v>
      </c>
      <c r="AG20" s="18">
        <v>0</v>
      </c>
      <c r="AH20" s="19">
        <v>0</v>
      </c>
      <c r="AI20" s="17">
        <v>0</v>
      </c>
      <c r="AJ20" s="18">
        <v>0</v>
      </c>
      <c r="AK20" s="19">
        <v>0</v>
      </c>
      <c r="AL20" s="17">
        <v>0</v>
      </c>
      <c r="AM20" s="18">
        <v>0</v>
      </c>
      <c r="AN20" s="19">
        <v>0</v>
      </c>
      <c r="AO20" s="17">
        <v>0</v>
      </c>
      <c r="AP20" s="18">
        <v>0</v>
      </c>
      <c r="AQ20" s="19">
        <v>0</v>
      </c>
      <c r="AR20" s="17">
        <v>0</v>
      </c>
      <c r="AS20" s="18">
        <v>0</v>
      </c>
      <c r="AT20" s="19">
        <v>0</v>
      </c>
      <c r="AU20" s="17">
        <v>0</v>
      </c>
      <c r="AV20" s="18">
        <v>0</v>
      </c>
      <c r="AW20" s="19">
        <v>0</v>
      </c>
      <c r="AX20" s="17">
        <v>0</v>
      </c>
      <c r="AY20" s="18">
        <v>0</v>
      </c>
      <c r="AZ20" s="19">
        <v>0</v>
      </c>
      <c r="BA20" s="17">
        <v>0</v>
      </c>
      <c r="BB20" s="18">
        <v>0</v>
      </c>
      <c r="BC20" s="19">
        <v>0</v>
      </c>
      <c r="BD20" s="17">
        <v>0</v>
      </c>
      <c r="BE20" s="18">
        <v>0</v>
      </c>
      <c r="BF20" s="19">
        <v>0</v>
      </c>
      <c r="BG20" s="17">
        <v>0</v>
      </c>
      <c r="BH20" s="18">
        <v>0</v>
      </c>
      <c r="BI20" s="19">
        <v>0</v>
      </c>
      <c r="BJ20" s="17">
        <v>0</v>
      </c>
      <c r="BK20" s="18">
        <v>0</v>
      </c>
      <c r="BL20" s="19">
        <v>0</v>
      </c>
      <c r="BM20" s="17">
        <v>0</v>
      </c>
      <c r="BN20" s="18">
        <v>0</v>
      </c>
      <c r="BO20" s="19">
        <v>0</v>
      </c>
      <c r="BP20" s="23"/>
      <c r="BQ20" s="24"/>
      <c r="BR20" s="25"/>
      <c r="BS20" s="17">
        <v>0</v>
      </c>
      <c r="BT20" s="18">
        <v>0</v>
      </c>
      <c r="BU20" s="19">
        <v>0</v>
      </c>
      <c r="BV20" s="39" t="s">
        <v>8</v>
      </c>
      <c r="BW20" s="13"/>
      <c r="BX20" s="146"/>
      <c r="BY20" s="4"/>
      <c r="BZ20" s="4"/>
      <c r="CA20" s="4"/>
      <c r="CB20" s="4"/>
      <c r="CC20" s="4"/>
    </row>
    <row r="21" spans="1:81" ht="16.5" customHeight="1">
      <c r="A21" s="172"/>
      <c r="B21" s="20">
        <f>'2004-2005'!B21+'2005-2006'!B21</f>
        <v>0</v>
      </c>
      <c r="C21" s="21">
        <f>'2004-2005'!C21+'2005-2006'!C21</f>
        <v>0</v>
      </c>
      <c r="D21" s="22">
        <f>'2004-2005'!D21+'2005-2006'!D21</f>
        <v>0</v>
      </c>
      <c r="E21" s="43">
        <f>SUM('2004-2005'!E21,'2005-2006'!E21)</f>
        <v>0</v>
      </c>
      <c r="F21" s="44">
        <f>SUM('2004-2005'!F21,'2005-2006'!F21)</f>
        <v>0</v>
      </c>
      <c r="G21" s="45">
        <f>SUM('2004-2005'!G21,'2005-2006'!G21)</f>
        <v>1</v>
      </c>
      <c r="H21" s="20">
        <f>SUM('2004-2005'!H21+'2005-2006'!H21)</f>
        <v>1</v>
      </c>
      <c r="I21" s="21">
        <f>SUM('2004-2005'!I21+'2005-2006'!I21)</f>
        <v>0</v>
      </c>
      <c r="J21" s="22">
        <f>SUM('2004-2005'!J21+'2005-2006'!J21)</f>
        <v>2</v>
      </c>
      <c r="K21" s="20">
        <f>SUM('2004-2005'!K21+'2005-2006'!K21)</f>
        <v>0</v>
      </c>
      <c r="L21" s="21">
        <f>SUM('2004-2005'!L21+'2005-2006'!L21)</f>
        <v>0</v>
      </c>
      <c r="M21" s="22">
        <f>SUM('2004-2005'!M21+'2005-2006'!M21)</f>
        <v>0</v>
      </c>
      <c r="N21" s="26"/>
      <c r="O21" s="27"/>
      <c r="P21" s="28"/>
      <c r="Q21" s="20">
        <f>SUM('2004-2005'!Q21+'2005-2006'!Q21)</f>
        <v>1</v>
      </c>
      <c r="R21" s="21">
        <f>SUM('2004-2005'!R21+'2005-2006'!R21)</f>
        <v>0</v>
      </c>
      <c r="S21" s="22">
        <f>SUM('2004-2005'!S21+'2005-2006'!S21)</f>
        <v>0</v>
      </c>
      <c r="T21" s="20">
        <f>SUM('2004-2005'!T21+'2005-2006'!T21)</f>
        <v>0</v>
      </c>
      <c r="U21" s="21">
        <f>SUM('2004-2005'!U21+'2005-2006'!U21)</f>
        <v>0</v>
      </c>
      <c r="V21" s="22">
        <f>SUM('2004-2005'!V21+'2005-2006'!V21)</f>
        <v>1</v>
      </c>
      <c r="W21" s="20">
        <f>'2005-2006'!W21</f>
        <v>0</v>
      </c>
      <c r="X21" s="21">
        <f>'2005-2006'!X21</f>
        <v>0</v>
      </c>
      <c r="Y21" s="22">
        <f>'2005-2006'!Y21</f>
        <v>0</v>
      </c>
      <c r="Z21" s="20">
        <f>'2005-2006'!Z21</f>
        <v>0</v>
      </c>
      <c r="AA21" s="21">
        <f>'2005-2006'!AA21</f>
        <v>0</v>
      </c>
      <c r="AB21" s="22">
        <f>'2005-2006'!AB21</f>
        <v>0</v>
      </c>
      <c r="AC21" s="20">
        <f>'2005-2006'!AC21</f>
        <v>0</v>
      </c>
      <c r="AD21" s="21">
        <f>'2005-2006'!AD21</f>
        <v>0</v>
      </c>
      <c r="AE21" s="22">
        <f>'2005-2006'!AE21</f>
        <v>1</v>
      </c>
      <c r="AF21" s="20">
        <v>0</v>
      </c>
      <c r="AG21" s="21">
        <v>0</v>
      </c>
      <c r="AH21" s="22">
        <v>0</v>
      </c>
      <c r="AI21" s="20">
        <v>0</v>
      </c>
      <c r="AJ21" s="21">
        <v>0</v>
      </c>
      <c r="AK21" s="22">
        <v>0</v>
      </c>
      <c r="AL21" s="20">
        <v>0</v>
      </c>
      <c r="AM21" s="21">
        <v>0</v>
      </c>
      <c r="AN21" s="22">
        <v>0</v>
      </c>
      <c r="AO21" s="20">
        <v>0</v>
      </c>
      <c r="AP21" s="21">
        <v>0</v>
      </c>
      <c r="AQ21" s="22">
        <v>0</v>
      </c>
      <c r="AR21" s="20">
        <v>0</v>
      </c>
      <c r="AS21" s="21">
        <v>0</v>
      </c>
      <c r="AT21" s="22">
        <v>0</v>
      </c>
      <c r="AU21" s="20">
        <v>0</v>
      </c>
      <c r="AV21" s="21">
        <v>0</v>
      </c>
      <c r="AW21" s="22">
        <v>0</v>
      </c>
      <c r="AX21" s="20">
        <v>0</v>
      </c>
      <c r="AY21" s="21">
        <v>0</v>
      </c>
      <c r="AZ21" s="22">
        <v>0</v>
      </c>
      <c r="BA21" s="20">
        <v>0</v>
      </c>
      <c r="BB21" s="21">
        <v>0</v>
      </c>
      <c r="BC21" s="22">
        <v>0</v>
      </c>
      <c r="BD21" s="20">
        <v>0</v>
      </c>
      <c r="BE21" s="21">
        <v>0</v>
      </c>
      <c r="BF21" s="22">
        <v>0</v>
      </c>
      <c r="BG21" s="20">
        <v>0</v>
      </c>
      <c r="BH21" s="21">
        <v>0</v>
      </c>
      <c r="BI21" s="22">
        <v>0</v>
      </c>
      <c r="BJ21" s="20">
        <v>0</v>
      </c>
      <c r="BK21" s="21">
        <v>0</v>
      </c>
      <c r="BL21" s="22">
        <v>0</v>
      </c>
      <c r="BM21" s="20">
        <v>0</v>
      </c>
      <c r="BN21" s="21">
        <v>0</v>
      </c>
      <c r="BO21" s="22">
        <v>0</v>
      </c>
      <c r="BP21" s="26"/>
      <c r="BQ21" s="27"/>
      <c r="BR21" s="28"/>
      <c r="BS21" s="20">
        <v>0</v>
      </c>
      <c r="BT21" s="21">
        <v>0</v>
      </c>
      <c r="BU21" s="22">
        <v>0</v>
      </c>
      <c r="BV21" s="39" t="s">
        <v>9</v>
      </c>
      <c r="BW21" s="11"/>
      <c r="BX21" s="146"/>
      <c r="BY21" s="4"/>
      <c r="BZ21" s="4"/>
      <c r="CA21" s="4"/>
      <c r="CB21" s="4"/>
      <c r="CC21" s="4"/>
    </row>
    <row r="22" spans="1:81" s="55" customFormat="1" ht="16.5" customHeight="1">
      <c r="A22" s="172"/>
      <c r="B22" s="49">
        <f aca="true" t="shared" si="17" ref="B22:M22">SUM(B20:B21)</f>
        <v>1</v>
      </c>
      <c r="C22" s="50">
        <f t="shared" si="17"/>
        <v>1</v>
      </c>
      <c r="D22" s="51">
        <f t="shared" si="17"/>
        <v>5</v>
      </c>
      <c r="E22" s="49">
        <f t="shared" si="17"/>
        <v>1</v>
      </c>
      <c r="F22" s="50">
        <f t="shared" si="17"/>
        <v>0</v>
      </c>
      <c r="G22" s="51">
        <f t="shared" si="17"/>
        <v>7</v>
      </c>
      <c r="H22" s="49">
        <f t="shared" si="17"/>
        <v>3</v>
      </c>
      <c r="I22" s="50">
        <f t="shared" si="17"/>
        <v>0</v>
      </c>
      <c r="J22" s="51">
        <f t="shared" si="17"/>
        <v>8</v>
      </c>
      <c r="K22" s="49">
        <f t="shared" si="17"/>
        <v>2</v>
      </c>
      <c r="L22" s="50">
        <f t="shared" si="17"/>
        <v>1</v>
      </c>
      <c r="M22" s="51">
        <f t="shared" si="17"/>
        <v>4</v>
      </c>
      <c r="N22" s="46"/>
      <c r="O22" s="47"/>
      <c r="P22" s="48"/>
      <c r="Q22" s="49">
        <f aca="true" t="shared" si="18" ref="Q22:AE22">SUM(Q20:Q21)</f>
        <v>6</v>
      </c>
      <c r="R22" s="50">
        <f t="shared" si="18"/>
        <v>0</v>
      </c>
      <c r="S22" s="51">
        <f t="shared" si="18"/>
        <v>2</v>
      </c>
      <c r="T22" s="49">
        <f>SUM(T20:T21)</f>
        <v>2</v>
      </c>
      <c r="U22" s="50">
        <f>SUM(U20:U21)</f>
        <v>2</v>
      </c>
      <c r="V22" s="51">
        <f>SUM(V20:V21)</f>
        <v>4</v>
      </c>
      <c r="W22" s="49">
        <f t="shared" si="18"/>
        <v>1</v>
      </c>
      <c r="X22" s="50">
        <f t="shared" si="18"/>
        <v>1</v>
      </c>
      <c r="Y22" s="51">
        <f t="shared" si="18"/>
        <v>1</v>
      </c>
      <c r="Z22" s="49">
        <f>SUM(Z20:Z21)</f>
        <v>1</v>
      </c>
      <c r="AA22" s="50">
        <f>SUM(AA20:AA21)</f>
        <v>0</v>
      </c>
      <c r="AB22" s="51">
        <f>SUM(AB20:AB21)</f>
        <v>2</v>
      </c>
      <c r="AC22" s="49">
        <f t="shared" si="18"/>
        <v>0</v>
      </c>
      <c r="AD22" s="50">
        <f t="shared" si="18"/>
        <v>0</v>
      </c>
      <c r="AE22" s="51">
        <f t="shared" si="18"/>
        <v>4</v>
      </c>
      <c r="AF22" s="49">
        <f aca="true" t="shared" si="19" ref="AF22:AQ22">SUM(AF20:AF21)</f>
        <v>0</v>
      </c>
      <c r="AG22" s="50">
        <f t="shared" si="19"/>
        <v>0</v>
      </c>
      <c r="AH22" s="51">
        <f t="shared" si="19"/>
        <v>0</v>
      </c>
      <c r="AI22" s="49">
        <f t="shared" si="19"/>
        <v>0</v>
      </c>
      <c r="AJ22" s="50">
        <f t="shared" si="19"/>
        <v>0</v>
      </c>
      <c r="AK22" s="51">
        <f t="shared" si="19"/>
        <v>0</v>
      </c>
      <c r="AL22" s="49">
        <f t="shared" si="19"/>
        <v>0</v>
      </c>
      <c r="AM22" s="50">
        <f t="shared" si="19"/>
        <v>0</v>
      </c>
      <c r="AN22" s="51">
        <f t="shared" si="19"/>
        <v>0</v>
      </c>
      <c r="AO22" s="49">
        <f t="shared" si="19"/>
        <v>0</v>
      </c>
      <c r="AP22" s="50">
        <f t="shared" si="19"/>
        <v>0</v>
      </c>
      <c r="AQ22" s="51">
        <f t="shared" si="19"/>
        <v>0</v>
      </c>
      <c r="AR22" s="49">
        <f aca="true" t="shared" si="20" ref="AR22:AZ22">SUM(AR20:AR21)</f>
        <v>0</v>
      </c>
      <c r="AS22" s="50">
        <f t="shared" si="20"/>
        <v>0</v>
      </c>
      <c r="AT22" s="51">
        <f t="shared" si="20"/>
        <v>0</v>
      </c>
      <c r="AU22" s="49">
        <f t="shared" si="20"/>
        <v>0</v>
      </c>
      <c r="AV22" s="50">
        <f t="shared" si="20"/>
        <v>0</v>
      </c>
      <c r="AW22" s="51">
        <f t="shared" si="20"/>
        <v>0</v>
      </c>
      <c r="AX22" s="49">
        <f t="shared" si="20"/>
        <v>0</v>
      </c>
      <c r="AY22" s="50">
        <f t="shared" si="20"/>
        <v>0</v>
      </c>
      <c r="AZ22" s="51">
        <f t="shared" si="20"/>
        <v>0</v>
      </c>
      <c r="BA22" s="49">
        <f aca="true" t="shared" si="21" ref="BA22:BI22">SUM(BA20:BA21)</f>
        <v>0</v>
      </c>
      <c r="BB22" s="50">
        <f t="shared" si="21"/>
        <v>0</v>
      </c>
      <c r="BC22" s="51">
        <f t="shared" si="21"/>
        <v>0</v>
      </c>
      <c r="BD22" s="49">
        <f t="shared" si="21"/>
        <v>0</v>
      </c>
      <c r="BE22" s="50">
        <f t="shared" si="21"/>
        <v>0</v>
      </c>
      <c r="BF22" s="51">
        <f t="shared" si="21"/>
        <v>0</v>
      </c>
      <c r="BG22" s="49">
        <f t="shared" si="21"/>
        <v>0</v>
      </c>
      <c r="BH22" s="50">
        <f t="shared" si="21"/>
        <v>0</v>
      </c>
      <c r="BI22" s="51">
        <f t="shared" si="21"/>
        <v>0</v>
      </c>
      <c r="BJ22" s="49">
        <f aca="true" t="shared" si="22" ref="BJ22:BO22">SUM(BJ20:BJ21)</f>
        <v>0</v>
      </c>
      <c r="BK22" s="50">
        <f t="shared" si="22"/>
        <v>0</v>
      </c>
      <c r="BL22" s="51">
        <f t="shared" si="22"/>
        <v>0</v>
      </c>
      <c r="BM22" s="49">
        <f t="shared" si="22"/>
        <v>0</v>
      </c>
      <c r="BN22" s="50">
        <f t="shared" si="22"/>
        <v>0</v>
      </c>
      <c r="BO22" s="51">
        <f t="shared" si="22"/>
        <v>0</v>
      </c>
      <c r="BP22" s="46"/>
      <c r="BQ22" s="47"/>
      <c r="BR22" s="48"/>
      <c r="BS22" s="49">
        <f>SUM(BS20:BS21)</f>
        <v>0</v>
      </c>
      <c r="BT22" s="50">
        <f>SUM(BT20:BT21)</f>
        <v>0</v>
      </c>
      <c r="BU22" s="51">
        <f>SUM(BU20:BU21)</f>
        <v>0</v>
      </c>
      <c r="BV22" s="76" t="s">
        <v>10</v>
      </c>
      <c r="BW22" s="53"/>
      <c r="BX22" s="147"/>
      <c r="BY22" s="54"/>
      <c r="BZ22" s="54"/>
      <c r="CA22" s="54"/>
      <c r="CB22" s="54"/>
      <c r="CC22" s="54"/>
    </row>
    <row r="23" spans="1:81" ht="16.5" customHeight="1">
      <c r="A23" s="173"/>
      <c r="B23" s="157">
        <f>SUM(B22:D22)</f>
        <v>7</v>
      </c>
      <c r="C23" s="158"/>
      <c r="D23" s="159"/>
      <c r="E23" s="157">
        <f>SUM(E22:G22)</f>
        <v>8</v>
      </c>
      <c r="F23" s="158"/>
      <c r="G23" s="159"/>
      <c r="H23" s="157">
        <f>SUM(H22:J22)</f>
        <v>11</v>
      </c>
      <c r="I23" s="158"/>
      <c r="J23" s="159"/>
      <c r="K23" s="157">
        <f>SUM(K22:M22)</f>
        <v>7</v>
      </c>
      <c r="L23" s="158"/>
      <c r="M23" s="159"/>
      <c r="N23" s="30"/>
      <c r="O23" s="31"/>
      <c r="P23" s="32"/>
      <c r="Q23" s="157">
        <f>SUM(Q22:S22)</f>
        <v>8</v>
      </c>
      <c r="R23" s="158"/>
      <c r="S23" s="159"/>
      <c r="T23" s="157">
        <f>SUM(T22:V22)</f>
        <v>8</v>
      </c>
      <c r="U23" s="158"/>
      <c r="V23" s="159"/>
      <c r="W23" s="157">
        <f>SUM(W22:Y22)</f>
        <v>3</v>
      </c>
      <c r="X23" s="158"/>
      <c r="Y23" s="159"/>
      <c r="Z23" s="157">
        <f>SUM(Z22:AB22)</f>
        <v>3</v>
      </c>
      <c r="AA23" s="158"/>
      <c r="AB23" s="159"/>
      <c r="AC23" s="157">
        <f>SUM(AC22:AE22)</f>
        <v>4</v>
      </c>
      <c r="AD23" s="158"/>
      <c r="AE23" s="159"/>
      <c r="AF23" s="157">
        <f>SUM(AF22:AH22)</f>
        <v>0</v>
      </c>
      <c r="AG23" s="158"/>
      <c r="AH23" s="159"/>
      <c r="AI23" s="157">
        <f>SUM(AI22:AK22)</f>
        <v>0</v>
      </c>
      <c r="AJ23" s="158"/>
      <c r="AK23" s="159"/>
      <c r="AL23" s="157">
        <f>SUM(AL22:AN22)</f>
        <v>0</v>
      </c>
      <c r="AM23" s="158"/>
      <c r="AN23" s="159"/>
      <c r="AO23" s="157">
        <f>SUM(AO22:AQ22)</f>
        <v>0</v>
      </c>
      <c r="AP23" s="158"/>
      <c r="AQ23" s="159"/>
      <c r="AR23" s="157">
        <f>SUM(AR22:AT22)</f>
        <v>0</v>
      </c>
      <c r="AS23" s="158"/>
      <c r="AT23" s="159"/>
      <c r="AU23" s="157">
        <f>SUM(AU22:AW22)</f>
        <v>0</v>
      </c>
      <c r="AV23" s="158"/>
      <c r="AW23" s="159"/>
      <c r="AX23" s="157">
        <f>SUM(AX22:AZ22)</f>
        <v>0</v>
      </c>
      <c r="AY23" s="158"/>
      <c r="AZ23" s="159"/>
      <c r="BA23" s="157">
        <f>SUM(BA22:BC22)</f>
        <v>0</v>
      </c>
      <c r="BB23" s="158"/>
      <c r="BC23" s="159"/>
      <c r="BD23" s="157">
        <f>SUM(BD22:BF22)</f>
        <v>0</v>
      </c>
      <c r="BE23" s="158"/>
      <c r="BF23" s="159"/>
      <c r="BG23" s="157">
        <f>SUM(BG22:BI22)</f>
        <v>0</v>
      </c>
      <c r="BH23" s="158"/>
      <c r="BI23" s="159"/>
      <c r="BJ23" s="157">
        <f>SUM(BJ22:BL22)</f>
        <v>0</v>
      </c>
      <c r="BK23" s="158"/>
      <c r="BL23" s="159"/>
      <c r="BM23" s="157">
        <f>SUM(BM22:BO22)</f>
        <v>0</v>
      </c>
      <c r="BN23" s="158"/>
      <c r="BO23" s="159"/>
      <c r="BP23" s="30"/>
      <c r="BQ23" s="31"/>
      <c r="BR23" s="32"/>
      <c r="BS23" s="157">
        <f>SUM(BS22:BU22)</f>
        <v>0</v>
      </c>
      <c r="BT23" s="158"/>
      <c r="BU23" s="159"/>
      <c r="BV23" s="40" t="s">
        <v>17</v>
      </c>
      <c r="BW23" s="12">
        <f>SUM(B23:BU23)</f>
        <v>59</v>
      </c>
      <c r="BX23" s="146">
        <f>'2004-2005'!X23+'2005-2006'!AG23</f>
        <v>59</v>
      </c>
      <c r="BY23" s="4"/>
      <c r="BZ23" s="4"/>
      <c r="CA23" s="4"/>
      <c r="CB23" s="4"/>
      <c r="CC23" s="4"/>
    </row>
    <row r="24" spans="1:81" ht="16.5" customHeight="1">
      <c r="A24" s="171" t="s">
        <v>1</v>
      </c>
      <c r="B24" s="17">
        <f>SUM('2004-2005'!B24+'2005-2006'!B24+'2007-2008'!B28+'2008-2009'!B28)</f>
        <v>2</v>
      </c>
      <c r="C24" s="18">
        <f>SUM('2004-2005'!C24+'2005-2006'!C24+'2007-2008'!C28+'2008-2009'!C28)</f>
        <v>1</v>
      </c>
      <c r="D24" s="19">
        <f>SUM('2004-2005'!D24+'2005-2006'!D24+'2007-2008'!D28+'2008-2009'!D28)</f>
        <v>8</v>
      </c>
      <c r="E24" s="17">
        <f>SUM('2004-2005'!E24+'2005-2006'!E24+'2006-2007'!E24+'2007-2008'!E28+'2008-2009'!E28+'2009-2010'!E20+'2010-2011'!E28+'2011-2012'!E28)</f>
        <v>6</v>
      </c>
      <c r="F24" s="18">
        <f>SUM('2004-2005'!F24+'2005-2006'!F24+'2006-2007'!F24+'2007-2008'!F28+'2008-2009'!F28+'2009-2010'!F20+'2010-2011'!F28+'2011-2012'!F28)</f>
        <v>3</v>
      </c>
      <c r="G24" s="19">
        <f>SUM('2004-2005'!G24+'2005-2006'!G24+'2006-2007'!G24+'2007-2008'!G28+'2008-2009'!G28+'2009-2010'!G20+'2010-2011'!G28+'2011-2012'!G28)</f>
        <v>14</v>
      </c>
      <c r="H24" s="17">
        <f>SUM('2004-2005'!H24+'2005-2006'!H24+'2006-2007'!H24+'2007-2008'!H28+'2008-2009'!H28+'2009-2010'!H20+'2010-2011'!K28+'2011-2012'!K28)</f>
        <v>6</v>
      </c>
      <c r="I24" s="18">
        <f>SUM('2004-2005'!I24+'2005-2006'!I24+'2006-2007'!I24+'2007-2008'!I28+'2008-2009'!I28+'2009-2010'!I20+'2010-2011'!L28+'2011-2012'!L28)</f>
        <v>3</v>
      </c>
      <c r="J24" s="19">
        <f>SUM('2004-2005'!J24+'2005-2006'!J24+'2006-2007'!J24+'2007-2008'!J28+'2008-2009'!J28+'2009-2010'!J20+'2010-2011'!M28+'2011-2012'!M28)</f>
        <v>14</v>
      </c>
      <c r="K24" s="17">
        <f>SUM('2004-2005'!K24+'2005-2006'!K24+'2007-2008'!N28+'2008-2009'!N28+'2010-2011'!Q28+'2011-2012'!N28)</f>
        <v>8</v>
      </c>
      <c r="L24" s="18">
        <f>SUM('2004-2005'!L24+'2005-2006'!L24+'2007-2008'!O28+'2008-2009'!O28+'2010-2011'!R28+'2011-2012'!O28)</f>
        <v>2</v>
      </c>
      <c r="M24" s="19">
        <f>SUM('2004-2005'!M24+'2005-2006'!M24+'2007-2008'!P28+'2008-2009'!P28+'2010-2011'!S28+'2011-2012'!P28)</f>
        <v>6</v>
      </c>
      <c r="N24" s="17">
        <f>SUM('2004-2005'!N24+'2005-2006'!N24)</f>
        <v>2</v>
      </c>
      <c r="O24" s="18">
        <f>SUM('2004-2005'!O24+'2005-2006'!O24)</f>
        <v>0</v>
      </c>
      <c r="P24" s="19">
        <f>SUM('2004-2005'!P24+'2005-2006'!P24)</f>
        <v>5</v>
      </c>
      <c r="Q24" s="23"/>
      <c r="R24" s="24"/>
      <c r="S24" s="25"/>
      <c r="T24" s="17">
        <f>SUM('2004-2005'!T24+'2005-2006'!T24+'2006-2007'!T24+'2007-2008'!Z28+'2008-2009'!Z28+'2010-2011'!AC28+'2011-2012'!Z28)</f>
        <v>7</v>
      </c>
      <c r="U24" s="18">
        <f>SUM('2004-2005'!U24+'2005-2006'!U24+'2006-2007'!U24+'2007-2008'!AA28+'2008-2009'!AA28+'2010-2011'!AD28+'2011-2012'!AA28)</f>
        <v>4</v>
      </c>
      <c r="V24" s="19">
        <f>SUM('2004-2005'!V24+'2005-2006'!V24+'2006-2007'!V24+'2007-2008'!AB28+'2008-2009'!AB28+'2010-2011'!AE28+'2011-2012'!AB28)</f>
        <v>10</v>
      </c>
      <c r="W24" s="17">
        <f>SUM('2005-2006'!W24+'2006-2007'!W24+'2007-2008'!AC28+'2008-2009'!AC28+'2009-2010'!T20+'2010-2011'!W28+'2011-2012'!W28)</f>
        <v>7</v>
      </c>
      <c r="X24" s="18">
        <f>SUM('2005-2006'!X24+'2006-2007'!X24+'2007-2008'!AD28+'2008-2009'!AD28+'2009-2010'!U20+'2010-2011'!X28+'2011-2012'!X28)</f>
        <v>2</v>
      </c>
      <c r="Y24" s="19">
        <f>SUM('2005-2006'!Y24+'2006-2007'!Y24+'2007-2008'!AE28+'2008-2009'!AE28+'2009-2010'!V20+'2010-2011'!Y28+'2011-2012'!Y28)</f>
        <v>9</v>
      </c>
      <c r="Z24" s="17">
        <f>'2005-2006'!Z24</f>
        <v>1</v>
      </c>
      <c r="AA24" s="18">
        <f>'2005-2006'!AA24</f>
        <v>2</v>
      </c>
      <c r="AB24" s="19">
        <f>'2005-2006'!AB24</f>
        <v>0</v>
      </c>
      <c r="AC24" s="17">
        <f>SUM('2005-2006'!AC24+'2006-2007'!AC24+'2007-2008'!AI28+'2008-2009'!AI28+'2009-2010'!Z20)</f>
        <v>5</v>
      </c>
      <c r="AD24" s="18">
        <f>SUM('2005-2006'!AD24+'2006-2007'!AD24+'2007-2008'!AJ28+'2008-2009'!AJ28+'2009-2010'!AA20)</f>
        <v>2</v>
      </c>
      <c r="AE24" s="19">
        <f>SUM('2005-2006'!AE24+'2006-2007'!AE24+'2007-2008'!AK28+'2008-2009'!AK28+'2009-2010'!AB20)</f>
        <v>6</v>
      </c>
      <c r="AF24" s="17">
        <f>SUM('2006-2007'!B24)</f>
        <v>2</v>
      </c>
      <c r="AG24" s="18">
        <f>SUM('2006-2007'!C24)</f>
        <v>0</v>
      </c>
      <c r="AH24" s="19">
        <f>SUM('2006-2007'!D24)</f>
        <v>1</v>
      </c>
      <c r="AI24" s="17">
        <f>SUM('2006-2007'!K24+'2007-2008'!K28+'2008-2009'!K28)</f>
        <v>5</v>
      </c>
      <c r="AJ24" s="18">
        <f>SUM('2006-2007'!L24+'2007-2008'!L28+'2008-2009'!L28)</f>
        <v>1</v>
      </c>
      <c r="AK24" s="19">
        <f>SUM('2006-2007'!M24+'2007-2008'!M28+'2008-2009'!M28)</f>
        <v>1</v>
      </c>
      <c r="AL24" s="17">
        <f>SUM('2006-2007'!N24+'2007-2008'!Q28+'2008-2009'!Q28)</f>
        <v>2</v>
      </c>
      <c r="AM24" s="18">
        <f>SUM('2006-2007'!O24+'2007-2008'!R28+'2008-2009'!R28)</f>
        <v>3</v>
      </c>
      <c r="AN24" s="19">
        <f>SUM('2006-2007'!P24+'2007-2008'!S28+'2008-2009'!S28)</f>
        <v>2</v>
      </c>
      <c r="AO24" s="17">
        <f>SUM('2006-2007'!Z24+'2007-2008'!AF28+'2008-2009'!AF28)</f>
        <v>4</v>
      </c>
      <c r="AP24" s="18">
        <f>SUM('2006-2007'!AA24+'2007-2008'!AG28+'2008-2009'!AG28)</f>
        <v>2</v>
      </c>
      <c r="AQ24" s="19">
        <f>SUM('2006-2007'!AB24+'2007-2008'!AH28+'2008-2009'!AH28)</f>
        <v>1</v>
      </c>
      <c r="AR24" s="17">
        <f>SUM('2007-2008'!W28+'2008-2009'!W28)</f>
        <v>2</v>
      </c>
      <c r="AS24" s="18">
        <f>SUM('2007-2008'!X28+'2008-2009'!X28)</f>
        <v>1</v>
      </c>
      <c r="AT24" s="19">
        <f>SUM('2007-2008'!Y28+'2008-2009'!Y28)</f>
        <v>2</v>
      </c>
      <c r="AU24" s="17">
        <f>SUM('2008-2009'!AO28+'2009-2010'!AC20)</f>
        <v>3</v>
      </c>
      <c r="AV24" s="18">
        <f>SUM('2008-2009'!AP28+'2009-2010'!AD20)</f>
        <v>1</v>
      </c>
      <c r="AW24" s="19">
        <f>SUM('2008-2009'!AQ28+'2009-2010'!AE20)</f>
        <v>2</v>
      </c>
      <c r="AX24" s="17">
        <f>SUM('2008-2009'!AL28)</f>
        <v>0</v>
      </c>
      <c r="AY24" s="18">
        <f>SUM('2008-2009'!AM28)</f>
        <v>2</v>
      </c>
      <c r="AZ24" s="19">
        <f>SUM('2008-2009'!AN28)</f>
        <v>0</v>
      </c>
      <c r="BA24" s="17">
        <f>SUM('2009-2010'!K20+'2010-2011'!N28)</f>
        <v>1</v>
      </c>
      <c r="BB24" s="18">
        <f>SUM('2009-2010'!L20+'2010-2011'!O28)</f>
        <v>1</v>
      </c>
      <c r="BC24" s="19">
        <f>SUM('2009-2010'!M20+'2010-2011'!P28)</f>
        <v>3</v>
      </c>
      <c r="BD24" s="17">
        <f>SUM('2009-2010'!Q20+'2010-2011'!Z28)</f>
        <v>2</v>
      </c>
      <c r="BE24" s="18">
        <f>SUM('2009-2010'!R20+'2010-2011'!AA28)</f>
        <v>1</v>
      </c>
      <c r="BF24" s="19">
        <f>SUM('2009-2010'!S20+'2010-2011'!AB28)</f>
        <v>2</v>
      </c>
      <c r="BG24" s="17">
        <f>SUM('2009-2010'!B20+'2010-2011'!B28+'2011-2012'!B28)</f>
        <v>4</v>
      </c>
      <c r="BH24" s="18">
        <f>SUM('2009-2010'!C20+'2010-2011'!C28+'2011-2012'!C28)</f>
        <v>1</v>
      </c>
      <c r="BI24" s="19">
        <f>SUM('2009-2010'!D20+'2010-2011'!D28+'2011-2012'!D28)</f>
        <v>3</v>
      </c>
      <c r="BJ24" s="17">
        <f>SUM('2009-2010'!W20)</f>
        <v>0</v>
      </c>
      <c r="BK24" s="18">
        <f>SUM('2009-2010'!X20)</f>
        <v>2</v>
      </c>
      <c r="BL24" s="19">
        <f>SUM('2009-2010'!Y20)</f>
        <v>1</v>
      </c>
      <c r="BM24" s="17">
        <f>SUM('2010-2011'!H28+'2011-2012'!H28)</f>
        <v>2</v>
      </c>
      <c r="BN24" s="18">
        <f>SUM('2010-2011'!I28+'2011-2012'!I28)</f>
        <v>1</v>
      </c>
      <c r="BO24" s="19">
        <f>SUM('2010-2011'!J28+'2011-2012'!J28)</f>
        <v>2</v>
      </c>
      <c r="BP24" s="17">
        <f>SUM('2010-2011'!AF28+'2011-2012'!AC28)</f>
        <v>2</v>
      </c>
      <c r="BQ24" s="18">
        <f>SUM('2010-2011'!AG28+'2011-2012'!AD28)</f>
        <v>2</v>
      </c>
      <c r="BR24" s="19">
        <f>SUM('2010-2011'!AH28+'2011-2012'!AE28)</f>
        <v>1</v>
      </c>
      <c r="BS24" s="17">
        <f>SUM('2011-2012'!Q28)</f>
        <v>2</v>
      </c>
      <c r="BT24" s="18">
        <f>SUM('2011-2012'!R28)</f>
        <v>0</v>
      </c>
      <c r="BU24" s="19">
        <f>SUM('2011-2012'!S28)</f>
        <v>1</v>
      </c>
      <c r="BV24" s="39" t="s">
        <v>8</v>
      </c>
      <c r="BW24" s="13"/>
      <c r="BX24" s="146"/>
      <c r="BY24" s="4"/>
      <c r="BZ24" s="4"/>
      <c r="CA24" s="4"/>
      <c r="CB24" s="4"/>
      <c r="CC24" s="4"/>
    </row>
    <row r="25" spans="1:81" ht="16.5" customHeight="1">
      <c r="A25" s="172"/>
      <c r="B25" s="20">
        <f>SUM('2004-2005'!B25+'2005-2006'!B25+'2007-2008'!B29+'2008-2009'!B29)</f>
        <v>1</v>
      </c>
      <c r="C25" s="21">
        <f>SUM('2004-2005'!C25+'2005-2006'!C25+'2007-2008'!C29+'2008-2009'!C29)</f>
        <v>2</v>
      </c>
      <c r="D25" s="22">
        <f>SUM('2004-2005'!D25+'2005-2006'!D25+'2007-2008'!D29+'2008-2009'!D29)</f>
        <v>0</v>
      </c>
      <c r="E25" s="20">
        <f>SUM('2004-2005'!E25+'2005-2006'!E25+'2006-2007'!E25+'2007-2008'!E29+'2008-2009'!E29+'2009-2010'!E21+'2010-2011'!E29+'2011-2012'!E29)</f>
        <v>0</v>
      </c>
      <c r="F25" s="21">
        <f>SUM('2004-2005'!F25+'2005-2006'!F25+'2006-2007'!F25+'2007-2008'!F29+'2008-2009'!F29+'2009-2010'!F21+'2010-2011'!F29+'2011-2012'!F29)</f>
        <v>0</v>
      </c>
      <c r="G25" s="22">
        <f>SUM('2004-2005'!G25+'2005-2006'!G25+'2006-2007'!G25+'2007-2008'!G29+'2008-2009'!G29+'2009-2010'!G21+'2010-2011'!G29+'2011-2012'!G29)</f>
        <v>0</v>
      </c>
      <c r="H25" s="20">
        <f>SUM('2004-2005'!H25+'2005-2006'!H25+'2006-2007'!H25+'2007-2008'!H29+'2008-2009'!H29+'2009-2010'!H21+'2010-2011'!K29+'2011-2012'!K29)</f>
        <v>3</v>
      </c>
      <c r="I25" s="21">
        <f>SUM('2004-2005'!I25+'2005-2006'!I25+'2006-2007'!I25+'2007-2008'!I29+'2008-2009'!I29+'2009-2010'!I21+'2010-2011'!L29+'2011-2012'!L29)</f>
        <v>1</v>
      </c>
      <c r="J25" s="22">
        <f>SUM('2004-2005'!J25+'2005-2006'!J25+'2006-2007'!J25+'2007-2008'!J29+'2008-2009'!J29+'2009-2010'!J21+'2010-2011'!M29+'2011-2012'!M29)</f>
        <v>3</v>
      </c>
      <c r="K25" s="20">
        <f>SUM('2004-2005'!K25+'2005-2006'!K25+'2007-2008'!N29+'2008-2009'!N29+'2010-2011'!Q29+'2011-2012'!N29)</f>
        <v>1</v>
      </c>
      <c r="L25" s="21">
        <f>SUM('2004-2005'!L25+'2005-2006'!L25+'2007-2008'!O29+'2008-2009'!O29+'2010-2011'!R29+'2011-2012'!O29)</f>
        <v>0</v>
      </c>
      <c r="M25" s="22">
        <f>SUM('2004-2005'!M25+'2005-2006'!M25+'2007-2008'!P29+'2008-2009'!P29+'2010-2011'!S29+'2011-2012'!P29)</f>
        <v>2</v>
      </c>
      <c r="N25" s="20">
        <f>SUM('2004-2005'!N25+'2005-2006'!N25)</f>
        <v>0</v>
      </c>
      <c r="O25" s="21">
        <f>SUM('2004-2005'!O25+'2005-2006'!O25)</f>
        <v>0</v>
      </c>
      <c r="P25" s="22">
        <f>SUM('2004-2005'!P25+'2005-2006'!P25)</f>
        <v>1</v>
      </c>
      <c r="Q25" s="26"/>
      <c r="R25" s="27"/>
      <c r="S25" s="28"/>
      <c r="T25" s="20">
        <f>SUM('2004-2005'!T25+'2005-2006'!T25+'2006-2007'!T25+'2007-2008'!Z29+'2008-2009'!Z29+'2010-2011'!AC29+'2011-2012'!Z29)</f>
        <v>2</v>
      </c>
      <c r="U25" s="21">
        <f>SUM('2004-2005'!U25+'2005-2006'!U25+'2006-2007'!U25+'2007-2008'!AA29+'2008-2009'!AA29+'2010-2011'!AD29+'2011-2012'!AA29)</f>
        <v>1</v>
      </c>
      <c r="V25" s="22">
        <f>SUM('2004-2005'!V25+'2005-2006'!V25+'2006-2007'!V25+'2007-2008'!AB29+'2008-2009'!AB29+'2010-2011'!AE29+'2011-2012'!AB29)</f>
        <v>1</v>
      </c>
      <c r="W25" s="20">
        <f>SUM('2005-2006'!W25+'2006-2007'!W25+'2007-2008'!AC29+'2008-2009'!AC29+'2009-2010'!T21+'2010-2011'!W29+'2011-2012'!W29)</f>
        <v>2</v>
      </c>
      <c r="X25" s="21">
        <f>SUM('2005-2006'!X25+'2006-2007'!X25+'2007-2008'!AD29+'2008-2009'!AD29+'2009-2010'!U21+'2010-2011'!X29+'2011-2012'!X29)</f>
        <v>0</v>
      </c>
      <c r="Y25" s="22">
        <f>SUM('2005-2006'!Y25+'2006-2007'!Y25+'2007-2008'!AE29+'2008-2009'!AE29+'2009-2010'!V21+'2010-2011'!Y29+'2011-2012'!Y29)</f>
        <v>0</v>
      </c>
      <c r="Z25" s="20">
        <f>'2005-2006'!Z25</f>
        <v>0</v>
      </c>
      <c r="AA25" s="21">
        <f>'2005-2006'!AA25</f>
        <v>0</v>
      </c>
      <c r="AB25" s="22">
        <f>'2005-2006'!AB25</f>
        <v>0</v>
      </c>
      <c r="AC25" s="20">
        <f>SUM('2005-2006'!AC25+'2006-2007'!AC25+'2007-2008'!AI29+'2008-2009'!AI29+'2009-2010'!Z21)</f>
        <v>2</v>
      </c>
      <c r="AD25" s="21">
        <f>SUM('2005-2006'!AD25+'2006-2007'!AD25+'2007-2008'!AJ29+'2008-2009'!AJ29+'2009-2010'!AA21)</f>
        <v>1</v>
      </c>
      <c r="AE25" s="22">
        <f>SUM('2005-2006'!AE25+'2006-2007'!AE25+'2007-2008'!AK29+'2008-2009'!AK29+'2009-2010'!AB21)</f>
        <v>2</v>
      </c>
      <c r="AF25" s="20">
        <f>SUM('2006-2007'!B25)</f>
        <v>0</v>
      </c>
      <c r="AG25" s="21">
        <f>SUM('2006-2007'!C25)</f>
        <v>0</v>
      </c>
      <c r="AH25" s="22">
        <f>SUM('2006-2007'!D25)</f>
        <v>0</v>
      </c>
      <c r="AI25" s="20">
        <f>SUM('2006-2007'!K25+'2007-2008'!K29+'2008-2009'!K29)</f>
        <v>0</v>
      </c>
      <c r="AJ25" s="21">
        <f>SUM('2006-2007'!L25+'2007-2008'!L29+'2008-2009'!L29)</f>
        <v>1</v>
      </c>
      <c r="AK25" s="22">
        <f>SUM('2006-2007'!M25+'2007-2008'!M29+'2008-2009'!M29)</f>
        <v>2</v>
      </c>
      <c r="AL25" s="20">
        <f>SUM('2006-2007'!N25+'2007-2008'!Q29+'2008-2009'!Q29)</f>
        <v>0</v>
      </c>
      <c r="AM25" s="21">
        <f>SUM('2006-2007'!O25+'2007-2008'!R29+'2008-2009'!R29)</f>
        <v>0</v>
      </c>
      <c r="AN25" s="22">
        <f>SUM('2006-2007'!P25+'2007-2008'!S29+'2008-2009'!S29)</f>
        <v>1</v>
      </c>
      <c r="AO25" s="20">
        <f>SUM('2006-2007'!Z25+'2007-2008'!AF29+'2008-2009'!AF29)</f>
        <v>0</v>
      </c>
      <c r="AP25" s="21">
        <f>SUM('2006-2007'!AA25+'2007-2008'!AG29+'2008-2009'!AG29)</f>
        <v>0</v>
      </c>
      <c r="AQ25" s="22">
        <f>SUM('2006-2007'!AB25+'2007-2008'!AH29+'2008-2009'!AH29)</f>
        <v>0</v>
      </c>
      <c r="AR25" s="20">
        <f>SUM('2007-2008'!W29+'2008-2009'!W29)</f>
        <v>0</v>
      </c>
      <c r="AS25" s="21">
        <f>SUM('2007-2008'!X29+'2008-2009'!X29)</f>
        <v>0</v>
      </c>
      <c r="AT25" s="22">
        <f>SUM('2007-2008'!Y29+'2008-2009'!Y29)</f>
        <v>0</v>
      </c>
      <c r="AU25" s="20">
        <f>SUM('2008-2009'!AO29+'2009-2010'!AC21)</f>
        <v>0</v>
      </c>
      <c r="AV25" s="21">
        <f>SUM('2008-2009'!AP29+'2009-2010'!AD21)</f>
        <v>0</v>
      </c>
      <c r="AW25" s="22">
        <f>SUM('2008-2009'!AQ29+'2009-2010'!AE21)</f>
        <v>0</v>
      </c>
      <c r="AX25" s="20">
        <f>SUM('2008-2009'!AL29)</f>
        <v>0</v>
      </c>
      <c r="AY25" s="21">
        <f>SUM('2008-2009'!AM29)</f>
        <v>0</v>
      </c>
      <c r="AZ25" s="22">
        <f>SUM('2008-2009'!AN29)</f>
        <v>0</v>
      </c>
      <c r="BA25" s="20">
        <f>SUM('2009-2010'!K21+'2010-2011'!N29)</f>
        <v>0</v>
      </c>
      <c r="BB25" s="21">
        <f>SUM('2009-2010'!L21+'2010-2011'!O29)</f>
        <v>1</v>
      </c>
      <c r="BC25" s="22">
        <f>SUM('2009-2010'!M21+'2010-2011'!P29)</f>
        <v>1</v>
      </c>
      <c r="BD25" s="20">
        <f>SUM('2009-2010'!Q21+'2010-2011'!Z29)</f>
        <v>0</v>
      </c>
      <c r="BE25" s="21">
        <f>SUM('2009-2010'!R21+'2010-2011'!AA29)</f>
        <v>0</v>
      </c>
      <c r="BF25" s="22">
        <f>SUM('2009-2010'!S21+'2010-2011'!AB29)</f>
        <v>0</v>
      </c>
      <c r="BG25" s="20">
        <f>SUM('2009-2010'!B21+'2010-2011'!B29+'2011-2012'!B29)</f>
        <v>0</v>
      </c>
      <c r="BH25" s="21">
        <f>SUM('2009-2010'!C21+'2010-2011'!C29+'2011-2012'!C29)</f>
        <v>0</v>
      </c>
      <c r="BI25" s="22">
        <f>SUM('2009-2010'!D21+'2010-2011'!D29+'2011-2012'!D29)</f>
        <v>1</v>
      </c>
      <c r="BJ25" s="20">
        <f>SUM('2009-2010'!W21)</f>
        <v>1</v>
      </c>
      <c r="BK25" s="21">
        <f>SUM('2009-2010'!X21)</f>
        <v>0</v>
      </c>
      <c r="BL25" s="22">
        <f>SUM('2009-2010'!Y21)</f>
        <v>0</v>
      </c>
      <c r="BM25" s="20">
        <f>SUM('2010-2011'!H29+'2011-2012'!H29)</f>
        <v>0</v>
      </c>
      <c r="BN25" s="21">
        <f>SUM('2010-2011'!I29+'2011-2012'!I29)</f>
        <v>0</v>
      </c>
      <c r="BO25" s="22">
        <f>SUM('2010-2011'!J29+'2011-2012'!J29)</f>
        <v>2</v>
      </c>
      <c r="BP25" s="20">
        <f>SUM('2010-2011'!AF29+'2011-2012'!AC29)</f>
        <v>2</v>
      </c>
      <c r="BQ25" s="21">
        <f>SUM('2010-2011'!AG29+'2011-2012'!AD29)</f>
        <v>0</v>
      </c>
      <c r="BR25" s="22">
        <f>SUM('2010-2011'!AH29+'2011-2012'!AE29)</f>
        <v>0</v>
      </c>
      <c r="BS25" s="20">
        <f>SUM('2011-2012'!Q29)</f>
        <v>0</v>
      </c>
      <c r="BT25" s="21">
        <f>SUM('2011-2012'!R29)</f>
        <v>0</v>
      </c>
      <c r="BU25" s="22">
        <f>SUM('2011-2012'!S29)</f>
        <v>0</v>
      </c>
      <c r="BV25" s="39" t="s">
        <v>9</v>
      </c>
      <c r="BW25" s="11"/>
      <c r="BX25" s="146"/>
      <c r="BY25" s="4"/>
      <c r="BZ25" s="4"/>
      <c r="CA25" s="4"/>
      <c r="CB25" s="4"/>
      <c r="CC25" s="4"/>
    </row>
    <row r="26" spans="1:81" s="55" customFormat="1" ht="16.5" customHeight="1">
      <c r="A26" s="172"/>
      <c r="B26" s="49">
        <f>SUM(B24:B25)</f>
        <v>3</v>
      </c>
      <c r="C26" s="50">
        <f>SUM(C24:C25)</f>
        <v>3</v>
      </c>
      <c r="D26" s="51">
        <f>SUM(D24:D25)</f>
        <v>8</v>
      </c>
      <c r="E26" s="49">
        <f>SUM('2004-2005'!E26+'2005-2006'!E26+'2006-2007'!E26+'2007-2008'!E30+'2008-2009'!E30+'2009-2010'!E22+'2010-2011'!E30+'2011-2012'!E30)</f>
        <v>6</v>
      </c>
      <c r="F26" s="50">
        <f>SUM('2004-2005'!F26+'2005-2006'!F26+'2006-2007'!F26+'2007-2008'!F30+'2008-2009'!F30+'2009-2010'!F22+'2010-2011'!F30+'2011-2012'!F30)</f>
        <v>3</v>
      </c>
      <c r="G26" s="51">
        <f>SUM('2004-2005'!G26+'2005-2006'!G26+'2006-2007'!G26+'2007-2008'!G30+'2008-2009'!G30+'2009-2010'!G22+'2010-2011'!G30+'2011-2012'!G30)</f>
        <v>14</v>
      </c>
      <c r="H26" s="49">
        <f>SUM('2004-2005'!H26+'2005-2006'!H26+'2006-2007'!H26+'2007-2008'!H30+'2008-2009'!H30+'2009-2010'!H22+'2010-2011'!K30+'2011-2012'!K30)</f>
        <v>9</v>
      </c>
      <c r="I26" s="50">
        <f>SUM('2004-2005'!I26+'2005-2006'!I26+'2006-2007'!I26+'2007-2008'!I30+'2008-2009'!I30+'2009-2010'!I22+'2010-2011'!L30+'2011-2012'!L30)</f>
        <v>4</v>
      </c>
      <c r="J26" s="51">
        <f>SUM('2004-2005'!J26+'2005-2006'!J26+'2006-2007'!J26+'2007-2008'!J30+'2008-2009'!J30+'2009-2010'!J22+'2010-2011'!M30+'2011-2012'!M30)</f>
        <v>17</v>
      </c>
      <c r="K26" s="49">
        <f>SUM('2004-2005'!K26+'2005-2006'!K26+'2007-2008'!N30+'2008-2009'!N30+'2010-2011'!Q30+'2011-2012'!N30)</f>
        <v>9</v>
      </c>
      <c r="L26" s="50">
        <f>SUM('2004-2005'!L26+'2005-2006'!L26+'2007-2008'!O30+'2008-2009'!O30+'2010-2011'!R30+'2011-2012'!O30)</f>
        <v>2</v>
      </c>
      <c r="M26" s="51">
        <f>SUM('2004-2005'!M26+'2005-2006'!M26+'2007-2008'!P30+'2008-2009'!P30+'2010-2011'!S30+'2011-2012'!P30)</f>
        <v>8</v>
      </c>
      <c r="N26" s="49">
        <f>SUM(N24:N25)</f>
        <v>2</v>
      </c>
      <c r="O26" s="50">
        <f>SUM(O24:O25)</f>
        <v>0</v>
      </c>
      <c r="P26" s="51">
        <f>SUM(P24:P25)</f>
        <v>6</v>
      </c>
      <c r="Q26" s="46"/>
      <c r="R26" s="47"/>
      <c r="S26" s="48"/>
      <c r="T26" s="49">
        <f>SUM('2004-2005'!T26+'2005-2006'!T26+'2006-2007'!T26+'2007-2008'!Z30+'2008-2009'!Z30+'2010-2011'!AC30+'2011-2012'!Z30)</f>
        <v>9</v>
      </c>
      <c r="U26" s="50">
        <f>SUM('2004-2005'!U26+'2005-2006'!U26+'2006-2007'!U26+'2007-2008'!AA30+'2008-2009'!AA30+'2010-2011'!AD30+'2011-2012'!AA30)</f>
        <v>5</v>
      </c>
      <c r="V26" s="51">
        <f>SUM('2004-2005'!V26+'2005-2006'!V26+'2006-2007'!V26+'2007-2008'!AB30+'2008-2009'!AB30+'2010-2011'!AE30+'2011-2012'!AB30)</f>
        <v>11</v>
      </c>
      <c r="W26" s="49">
        <f>SUM('2005-2006'!W26+'2006-2007'!W26+'2007-2008'!AC30+'2008-2009'!AC30+'2009-2010'!T22+'2010-2011'!W30+'2011-2012'!W30)</f>
        <v>9</v>
      </c>
      <c r="X26" s="50">
        <f>SUM('2005-2006'!X26+'2006-2007'!X26+'2007-2008'!AD30+'2008-2009'!AD30+'2009-2010'!U22+'2010-2011'!X30+'2011-2012'!X30)</f>
        <v>2</v>
      </c>
      <c r="Y26" s="51">
        <f>SUM('2005-2006'!Y26+'2006-2007'!Y26+'2007-2008'!AE30+'2008-2009'!AE30+'2009-2010'!V22+'2010-2011'!Y30+'2011-2012'!Y30)</f>
        <v>9</v>
      </c>
      <c r="Z26" s="49">
        <f aca="true" t="shared" si="23" ref="Z26:AE26">SUM(Z24:Z25)</f>
        <v>1</v>
      </c>
      <c r="AA26" s="50">
        <f t="shared" si="23"/>
        <v>2</v>
      </c>
      <c r="AB26" s="51">
        <f t="shared" si="23"/>
        <v>0</v>
      </c>
      <c r="AC26" s="49">
        <f t="shared" si="23"/>
        <v>7</v>
      </c>
      <c r="AD26" s="50">
        <f t="shared" si="23"/>
        <v>3</v>
      </c>
      <c r="AE26" s="51">
        <f t="shared" si="23"/>
        <v>8</v>
      </c>
      <c r="AF26" s="49">
        <f aca="true" t="shared" si="24" ref="AF26:AQ26">SUM(AF24:AF25)</f>
        <v>2</v>
      </c>
      <c r="AG26" s="50">
        <f t="shared" si="24"/>
        <v>0</v>
      </c>
      <c r="AH26" s="51">
        <f t="shared" si="24"/>
        <v>1</v>
      </c>
      <c r="AI26" s="49">
        <f t="shared" si="24"/>
        <v>5</v>
      </c>
      <c r="AJ26" s="50">
        <f t="shared" si="24"/>
        <v>2</v>
      </c>
      <c r="AK26" s="51">
        <f t="shared" si="24"/>
        <v>3</v>
      </c>
      <c r="AL26" s="49">
        <f t="shared" si="24"/>
        <v>2</v>
      </c>
      <c r="AM26" s="50">
        <f t="shared" si="24"/>
        <v>3</v>
      </c>
      <c r="AN26" s="51">
        <f t="shared" si="24"/>
        <v>3</v>
      </c>
      <c r="AO26" s="49">
        <f t="shared" si="24"/>
        <v>4</v>
      </c>
      <c r="AP26" s="50">
        <f t="shared" si="24"/>
        <v>2</v>
      </c>
      <c r="AQ26" s="51">
        <f t="shared" si="24"/>
        <v>1</v>
      </c>
      <c r="AR26" s="49">
        <f aca="true" t="shared" si="25" ref="AR26:AZ26">SUM(AR24:AR25)</f>
        <v>2</v>
      </c>
      <c r="AS26" s="50">
        <f t="shared" si="25"/>
        <v>1</v>
      </c>
      <c r="AT26" s="51">
        <f t="shared" si="25"/>
        <v>2</v>
      </c>
      <c r="AU26" s="49">
        <f t="shared" si="25"/>
        <v>3</v>
      </c>
      <c r="AV26" s="50">
        <f t="shared" si="25"/>
        <v>1</v>
      </c>
      <c r="AW26" s="51">
        <f t="shared" si="25"/>
        <v>2</v>
      </c>
      <c r="AX26" s="49">
        <f t="shared" si="25"/>
        <v>0</v>
      </c>
      <c r="AY26" s="50">
        <f t="shared" si="25"/>
        <v>2</v>
      </c>
      <c r="AZ26" s="51">
        <f t="shared" si="25"/>
        <v>0</v>
      </c>
      <c r="BA26" s="49">
        <f aca="true" t="shared" si="26" ref="BA26:BF26">SUM(BA24:BA25)</f>
        <v>1</v>
      </c>
      <c r="BB26" s="50">
        <f t="shared" si="26"/>
        <v>2</v>
      </c>
      <c r="BC26" s="51">
        <f t="shared" si="26"/>
        <v>4</v>
      </c>
      <c r="BD26" s="49">
        <f t="shared" si="26"/>
        <v>2</v>
      </c>
      <c r="BE26" s="50">
        <f t="shared" si="26"/>
        <v>1</v>
      </c>
      <c r="BF26" s="51">
        <f t="shared" si="26"/>
        <v>2</v>
      </c>
      <c r="BG26" s="49">
        <f>SUM('2009-2010'!B22+'2010-2011'!B30+'2011-2012'!B30)</f>
        <v>4</v>
      </c>
      <c r="BH26" s="50">
        <f>SUM('2009-2010'!C22+'2010-2011'!C30+'2011-2012'!C30)</f>
        <v>1</v>
      </c>
      <c r="BI26" s="51">
        <f>SUM('2009-2010'!D22+'2010-2011'!D30+'2011-2012'!D30)</f>
        <v>4</v>
      </c>
      <c r="BJ26" s="49">
        <f>SUM(BJ24:BJ25)</f>
        <v>1</v>
      </c>
      <c r="BK26" s="50">
        <f>SUM(BK24:BK25)</f>
        <v>2</v>
      </c>
      <c r="BL26" s="51">
        <f>SUM(BL24:BL25)</f>
        <v>1</v>
      </c>
      <c r="BM26" s="49">
        <f>SUM('2010-2011'!H30+'2011-2012'!H30)</f>
        <v>2</v>
      </c>
      <c r="BN26" s="50">
        <f>SUM('2010-2011'!I30+'2011-2012'!I30)</f>
        <v>1</v>
      </c>
      <c r="BO26" s="51">
        <f>SUM('2010-2011'!J30+'2011-2012'!J30)</f>
        <v>4</v>
      </c>
      <c r="BP26" s="49">
        <f>SUM('2010-2011'!AF30+'2011-2012'!AC30)</f>
        <v>4</v>
      </c>
      <c r="BQ26" s="50">
        <f>SUM('2010-2011'!AG30+'2011-2012'!AD30)</f>
        <v>2</v>
      </c>
      <c r="BR26" s="51">
        <f>SUM('2010-2011'!AH30+'2011-2012'!AE30)</f>
        <v>1</v>
      </c>
      <c r="BS26" s="49">
        <f>SUM('2011-2012'!Q30)</f>
        <v>2</v>
      </c>
      <c r="BT26" s="50">
        <f>SUM('2011-2012'!R30)</f>
        <v>0</v>
      </c>
      <c r="BU26" s="51">
        <f>SUM('2011-2012'!S30)</f>
        <v>1</v>
      </c>
      <c r="BV26" s="76" t="s">
        <v>10</v>
      </c>
      <c r="BW26" s="53"/>
      <c r="BX26" s="147"/>
      <c r="BY26" s="54"/>
      <c r="BZ26" s="54"/>
      <c r="CA26" s="54"/>
      <c r="CB26" s="54"/>
      <c r="CC26" s="54"/>
    </row>
    <row r="27" spans="1:81" ht="16.5" customHeight="1">
      <c r="A27" s="173"/>
      <c r="B27" s="157">
        <f>SUM(B26:D26)</f>
        <v>14</v>
      </c>
      <c r="C27" s="158"/>
      <c r="D27" s="159"/>
      <c r="E27" s="157">
        <f>SUM(E26:G26)</f>
        <v>23</v>
      </c>
      <c r="F27" s="158"/>
      <c r="G27" s="159"/>
      <c r="H27" s="157">
        <f>SUM(H26:J26)</f>
        <v>30</v>
      </c>
      <c r="I27" s="158"/>
      <c r="J27" s="159"/>
      <c r="K27" s="157">
        <f>SUM(K26:M26)</f>
        <v>19</v>
      </c>
      <c r="L27" s="158"/>
      <c r="M27" s="159"/>
      <c r="N27" s="157">
        <f>SUM(N26:P26)</f>
        <v>8</v>
      </c>
      <c r="O27" s="158"/>
      <c r="P27" s="159"/>
      <c r="Q27" s="30"/>
      <c r="R27" s="31"/>
      <c r="S27" s="32"/>
      <c r="T27" s="157">
        <f>SUM(T26:V26)</f>
        <v>25</v>
      </c>
      <c r="U27" s="158"/>
      <c r="V27" s="159"/>
      <c r="W27" s="157">
        <f>SUM(W26:Y26)</f>
        <v>20</v>
      </c>
      <c r="X27" s="158"/>
      <c r="Y27" s="159"/>
      <c r="Z27" s="157">
        <f>SUM(Z26:AB26)</f>
        <v>3</v>
      </c>
      <c r="AA27" s="158"/>
      <c r="AB27" s="159"/>
      <c r="AC27" s="157">
        <f>SUM(AC26:AE26)</f>
        <v>18</v>
      </c>
      <c r="AD27" s="158"/>
      <c r="AE27" s="159"/>
      <c r="AF27" s="157">
        <f>SUM(AF26:AH26)</f>
        <v>3</v>
      </c>
      <c r="AG27" s="158"/>
      <c r="AH27" s="159"/>
      <c r="AI27" s="157">
        <f>SUM(AI26:AK26)</f>
        <v>10</v>
      </c>
      <c r="AJ27" s="158"/>
      <c r="AK27" s="159"/>
      <c r="AL27" s="157">
        <f>SUM(AL26:AN26)</f>
        <v>8</v>
      </c>
      <c r="AM27" s="158"/>
      <c r="AN27" s="159"/>
      <c r="AO27" s="157">
        <f>SUM(AO26:AQ26)</f>
        <v>7</v>
      </c>
      <c r="AP27" s="158"/>
      <c r="AQ27" s="159"/>
      <c r="AR27" s="157">
        <f>SUM(AR26:AT26)</f>
        <v>5</v>
      </c>
      <c r="AS27" s="158"/>
      <c r="AT27" s="159"/>
      <c r="AU27" s="157">
        <f>SUM(AU26:AW26)</f>
        <v>6</v>
      </c>
      <c r="AV27" s="158"/>
      <c r="AW27" s="159"/>
      <c r="AX27" s="157">
        <f>SUM(AX26:AZ26)</f>
        <v>2</v>
      </c>
      <c r="AY27" s="158"/>
      <c r="AZ27" s="159"/>
      <c r="BA27" s="157">
        <f>SUM(BA26:BC26)</f>
        <v>7</v>
      </c>
      <c r="BB27" s="158"/>
      <c r="BC27" s="159"/>
      <c r="BD27" s="157">
        <f>SUM(BD26:BF26)</f>
        <v>5</v>
      </c>
      <c r="BE27" s="158"/>
      <c r="BF27" s="159"/>
      <c r="BG27" s="157">
        <f>SUM(BG26:BI26)</f>
        <v>9</v>
      </c>
      <c r="BH27" s="158"/>
      <c r="BI27" s="159"/>
      <c r="BJ27" s="157">
        <f>SUM(BJ26:BL26)</f>
        <v>4</v>
      </c>
      <c r="BK27" s="158"/>
      <c r="BL27" s="159"/>
      <c r="BM27" s="157">
        <f>SUM(BM26:BO26)</f>
        <v>7</v>
      </c>
      <c r="BN27" s="158"/>
      <c r="BO27" s="159"/>
      <c r="BP27" s="157">
        <f>SUM(BP26:BR26)</f>
        <v>7</v>
      </c>
      <c r="BQ27" s="158"/>
      <c r="BR27" s="159"/>
      <c r="BS27" s="157">
        <f>SUM(BS26:BU26)</f>
        <v>3</v>
      </c>
      <c r="BT27" s="158"/>
      <c r="BU27" s="159"/>
      <c r="BV27" s="40" t="s">
        <v>17</v>
      </c>
      <c r="BW27" s="12">
        <f>SUM(B27:BU27)</f>
        <v>243</v>
      </c>
      <c r="BX27" s="146">
        <f>'2004-2005'!X27+'2005-2006'!AG27+'2006-2007'!AG27+'2007-2008'!AM31+'2008-2009'!AS31+'2009-2010'!AG23+'2010-2011'!AJ31</f>
        <v>209</v>
      </c>
      <c r="BY27" s="4"/>
      <c r="BZ27" s="4"/>
      <c r="CA27" s="4"/>
      <c r="CB27" s="4"/>
      <c r="CC27" s="4"/>
    </row>
    <row r="28" spans="1:81" ht="16.5" customHeight="1">
      <c r="A28" s="171" t="s">
        <v>3</v>
      </c>
      <c r="B28" s="17">
        <f>SUM('2004-2005'!B28+'2005-2006'!B28+'2007-2008'!B36+'2008-2009'!B36)</f>
        <v>6</v>
      </c>
      <c r="C28" s="18">
        <f>SUM('2004-2005'!C28+'2005-2006'!C28+'2007-2008'!C36+'2008-2009'!C36)</f>
        <v>2</v>
      </c>
      <c r="D28" s="19">
        <f>SUM('2004-2005'!D28+'2005-2006'!D28+'2007-2008'!D36+'2008-2009'!D36)</f>
        <v>4</v>
      </c>
      <c r="E28" s="17">
        <f>SUM('2004-2005'!E28,'2005-2006'!E28,'2006-2007'!E28+'2007-2008'!E36+'2008-2009'!E36+'2010-2011'!E40+'2011-2012'!E36)</f>
        <v>7</v>
      </c>
      <c r="F28" s="18">
        <f>SUM('2004-2005'!F28,'2005-2006'!F28,'2006-2007'!F28+'2007-2008'!F36+'2008-2009'!F36+'2010-2011'!F40+'2011-2012'!F36)</f>
        <v>3</v>
      </c>
      <c r="G28" s="19">
        <f>SUM('2004-2005'!G28,'2005-2006'!G28,'2006-2007'!G28+'2007-2008'!G36+'2008-2009'!G36+'2010-2011'!G40+'2011-2012'!G36)</f>
        <v>9</v>
      </c>
      <c r="H28" s="17">
        <f>SUM('2004-2005'!H28+'2005-2006'!H28+'2006-2007'!H28+'2007-2008'!H36+'2008-2009'!H36+'2010-2011'!K40+'2011-2012'!K36)</f>
        <v>5</v>
      </c>
      <c r="I28" s="18">
        <f>SUM('2004-2005'!I28+'2005-2006'!I28+'2006-2007'!I28+'2007-2008'!I36+'2008-2009'!I36+'2010-2011'!L40+'2011-2012'!L36)</f>
        <v>3</v>
      </c>
      <c r="J28" s="19">
        <f>SUM('2004-2005'!J28+'2005-2006'!J28+'2006-2007'!J28+'2007-2008'!J36+'2008-2009'!J36+'2010-2011'!M40+'2011-2012'!M36)</f>
        <v>14</v>
      </c>
      <c r="K28" s="17">
        <f>SUM('2004-2005'!K28+'2005-2006'!K28+'2007-2008'!N36+'2008-2009'!N36+'2010-2011'!Q40+'2011-2012'!N36)</f>
        <v>8</v>
      </c>
      <c r="L28" s="18">
        <f>SUM('2004-2005'!L28+'2005-2006'!L28+'2007-2008'!O36+'2008-2009'!O36+'2010-2011'!R40+'2011-2012'!O36)</f>
        <v>2</v>
      </c>
      <c r="M28" s="19">
        <f>SUM('2004-2005'!M28+'2005-2006'!M28+'2007-2008'!P36+'2008-2009'!P36+'2010-2011'!S40+'2011-2012'!P36)</f>
        <v>6</v>
      </c>
      <c r="N28" s="17">
        <f>SUM('2004-2005'!N28+'2005-2006'!N28)</f>
        <v>3</v>
      </c>
      <c r="O28" s="18">
        <f>SUM('2004-2005'!O28+'2005-2006'!O28)</f>
        <v>2</v>
      </c>
      <c r="P28" s="19">
        <f>SUM('2004-2005'!P28+'2005-2006'!P28)</f>
        <v>2</v>
      </c>
      <c r="Q28" s="17">
        <f>SUM('2004-2005'!Q28+'2005-2006'!Q28+'2006-2007'!Q28+'2007-2008'!T36+'2008-2009'!T36+'2010-2011'!T40+'2011-2012'!T36)</f>
        <v>10</v>
      </c>
      <c r="R28" s="18">
        <f>SUM('2004-2005'!R28+'2005-2006'!R28+'2006-2007'!R28+'2007-2008'!U36+'2008-2009'!U36+'2010-2011'!U40+'2011-2012'!U36)</f>
        <v>4</v>
      </c>
      <c r="S28" s="19">
        <f>SUM('2004-2005'!S28+'2005-2006'!S28+'2006-2007'!S28+'2007-2008'!V36+'2008-2009'!V36+'2010-2011'!V40+'2011-2012'!V36)</f>
        <v>7</v>
      </c>
      <c r="T28" s="23"/>
      <c r="U28" s="24"/>
      <c r="V28" s="25"/>
      <c r="W28" s="17">
        <f>SUM('2005-2006'!W28+'2006-2007'!W28+'2007-2008'!AC36+'2008-2009'!AC36+'2010-2011'!W40+'2011-2012'!W36)</f>
        <v>5</v>
      </c>
      <c r="X28" s="18">
        <f>SUM('2005-2006'!X28+'2006-2007'!X28+'2007-2008'!AD36+'2008-2009'!AD36+'2010-2011'!X40+'2011-2012'!X36)</f>
        <v>3</v>
      </c>
      <c r="Y28" s="19">
        <f>SUM('2005-2006'!Y28+'2006-2007'!Y28+'2007-2008'!AE36+'2008-2009'!AE36+'2010-2011'!Y40+'2011-2012'!Y36)</f>
        <v>7</v>
      </c>
      <c r="Z28" s="17">
        <f>'2005-2006'!Z28</f>
        <v>1</v>
      </c>
      <c r="AA28" s="18">
        <f>'2005-2006'!AA28</f>
        <v>1</v>
      </c>
      <c r="AB28" s="19">
        <f>'2005-2006'!AB28</f>
        <v>1</v>
      </c>
      <c r="AC28" s="17">
        <f>SUM('2005-2006'!AC28+'2006-2007'!AC28+'2007-2008'!AI36+'2008-2009'!AI36)</f>
        <v>6</v>
      </c>
      <c r="AD28" s="18">
        <f>SUM('2005-2006'!AD28+'2006-2007'!AD28+'2007-2008'!AJ36+'2008-2009'!AJ36)</f>
        <v>1</v>
      </c>
      <c r="AE28" s="19">
        <f>SUM('2005-2006'!AE28+'2006-2007'!AE28+'2007-2008'!AK36+'2008-2009'!AK36)</f>
        <v>3</v>
      </c>
      <c r="AF28" s="17">
        <f>'2006-2007'!B28</f>
        <v>1</v>
      </c>
      <c r="AG28" s="18">
        <f>'2006-2007'!C28</f>
        <v>1</v>
      </c>
      <c r="AH28" s="19">
        <f>'2006-2007'!D28</f>
        <v>1</v>
      </c>
      <c r="AI28" s="17">
        <f>SUM('2006-2007'!K28+'2007-2008'!K36+'2008-2009'!K36)</f>
        <v>1</v>
      </c>
      <c r="AJ28" s="18">
        <f>SUM('2006-2007'!L28+'2007-2008'!L36+'2008-2009'!L36)</f>
        <v>2</v>
      </c>
      <c r="AK28" s="19">
        <f>SUM('2006-2007'!M28+'2007-2008'!M36+'2008-2009'!M36)</f>
        <v>4</v>
      </c>
      <c r="AL28" s="17">
        <f>SUM('2006-2007'!N28+'2007-2008'!Q36+'2008-2009'!Q36)</f>
        <v>1</v>
      </c>
      <c r="AM28" s="18">
        <f>SUM('2006-2007'!O28+'2007-2008'!R36+'2008-2009'!R36)</f>
        <v>1</v>
      </c>
      <c r="AN28" s="19">
        <f>SUM('2006-2007'!P28+'2007-2008'!S36+'2008-2009'!S36)</f>
        <v>5</v>
      </c>
      <c r="AO28" s="17">
        <f>SUM('2006-2007'!Z28+'2007-2008'!AF36+'2008-2009'!AF36)</f>
        <v>2</v>
      </c>
      <c r="AP28" s="18">
        <f>SUM('2006-2007'!AA28+'2007-2008'!AG36+'2008-2009'!AG36)</f>
        <v>0</v>
      </c>
      <c r="AQ28" s="19">
        <f>SUM('2006-2007'!AB28+'2007-2008'!AH36+'2008-2009'!AH36)</f>
        <v>5</v>
      </c>
      <c r="AR28" s="17">
        <f>SUM('2007-2008'!W36+'2008-2009'!W36)</f>
        <v>1</v>
      </c>
      <c r="AS28" s="18">
        <f>SUM('2007-2008'!X36+'2008-2009'!X36)</f>
        <v>2</v>
      </c>
      <c r="AT28" s="19">
        <f>SUM('2007-2008'!Y36+'2008-2009'!Y36)</f>
        <v>1</v>
      </c>
      <c r="AU28" s="17">
        <f>SUM('2008-2009'!AO36)</f>
        <v>0</v>
      </c>
      <c r="AV28" s="18">
        <f>SUM('2008-2009'!AP36)</f>
        <v>2</v>
      </c>
      <c r="AW28" s="19">
        <f>SUM('2008-2009'!AQ36)</f>
        <v>0</v>
      </c>
      <c r="AX28" s="17">
        <f>SUM('2008-2009'!AL36)</f>
        <v>0</v>
      </c>
      <c r="AY28" s="18">
        <f>SUM('2008-2009'!AM36)</f>
        <v>2</v>
      </c>
      <c r="AZ28" s="19">
        <f>SUM('2008-2009'!AN36)</f>
        <v>0</v>
      </c>
      <c r="BA28" s="17">
        <f>SUM('2010-2011'!N40)</f>
        <v>0</v>
      </c>
      <c r="BB28" s="18">
        <f>SUM('2010-2011'!O40)</f>
        <v>1</v>
      </c>
      <c r="BC28" s="19">
        <f>SUM('2010-2011'!P40)</f>
        <v>1</v>
      </c>
      <c r="BD28" s="17">
        <f>SUM('2010-2011'!Z40)</f>
        <v>0</v>
      </c>
      <c r="BE28" s="18">
        <f>SUM('2010-2011'!AA40)</f>
        <v>1</v>
      </c>
      <c r="BF28" s="19">
        <f>SUM('2010-2011'!AB40)</f>
        <v>1</v>
      </c>
      <c r="BG28" s="17">
        <f>SUM('2010-2011'!B40+'2011-2012'!B36)</f>
        <v>2</v>
      </c>
      <c r="BH28" s="18">
        <f>SUM('2010-2011'!C40+'2011-2012'!C36)</f>
        <v>2</v>
      </c>
      <c r="BI28" s="19">
        <f>SUM('2010-2011'!D40+'2011-2012'!D36)</f>
        <v>1</v>
      </c>
      <c r="BJ28" s="17">
        <v>0</v>
      </c>
      <c r="BK28" s="18">
        <v>0</v>
      </c>
      <c r="BL28" s="19">
        <v>0</v>
      </c>
      <c r="BM28" s="17">
        <f>SUM('2010-2011'!H40+'2011-2012'!H36)</f>
        <v>2</v>
      </c>
      <c r="BN28" s="18">
        <f>SUM('2010-2011'!I40+'2011-2012'!I36)</f>
        <v>2</v>
      </c>
      <c r="BO28" s="19">
        <f>SUM('2010-2011'!J40+'2011-2012'!J36)</f>
        <v>1</v>
      </c>
      <c r="BP28" s="17">
        <f>SUM('2010-2011'!AF40+'2011-2012'!AC36)</f>
        <v>3</v>
      </c>
      <c r="BQ28" s="18">
        <f>SUM('2010-2011'!AG40+'2011-2012'!AD36)</f>
        <v>1</v>
      </c>
      <c r="BR28" s="19">
        <f>SUM('2010-2011'!AH40+'2011-2012'!AE36)</f>
        <v>1</v>
      </c>
      <c r="BS28" s="17">
        <f>SUM('2011-2012'!Q36)</f>
        <v>1</v>
      </c>
      <c r="BT28" s="18">
        <f>SUM('2011-2012'!R36)</f>
        <v>0</v>
      </c>
      <c r="BU28" s="19">
        <f>SUM('2011-2012'!S36)</f>
        <v>2</v>
      </c>
      <c r="BV28" s="39" t="s">
        <v>8</v>
      </c>
      <c r="BW28" s="13"/>
      <c r="BX28" s="146"/>
      <c r="BY28" s="4"/>
      <c r="BZ28" s="4"/>
      <c r="CA28" s="4"/>
      <c r="CB28" s="4"/>
      <c r="CC28" s="4"/>
    </row>
    <row r="29" spans="1:81" ht="16.5" customHeight="1">
      <c r="A29" s="172"/>
      <c r="B29" s="20">
        <f>SUM('2004-2005'!B29+'2005-2006'!B29+'2007-2008'!B37+'2008-2009'!B37)</f>
        <v>0</v>
      </c>
      <c r="C29" s="21">
        <f>SUM('2004-2005'!C29+'2005-2006'!C29+'2007-2008'!C37+'2008-2009'!C37)</f>
        <v>0</v>
      </c>
      <c r="D29" s="22">
        <f>SUM('2004-2005'!D29+'2005-2006'!D29+'2007-2008'!D37+'2008-2009'!D37)</f>
        <v>0</v>
      </c>
      <c r="E29" s="20">
        <f>SUM('2004-2005'!E29,'2005-2006'!E29,'2006-2007'!E29+'2007-2008'!E37+'2008-2009'!E37+'2010-2011'!E41+'2011-2012'!E37)</f>
        <v>3</v>
      </c>
      <c r="F29" s="21">
        <f>SUM('2004-2005'!F29,'2005-2006'!F29,'2006-2007'!F29+'2007-2008'!F37+'2008-2009'!F37+'2010-2011'!F41+'2011-2012'!F37)</f>
        <v>0</v>
      </c>
      <c r="G29" s="22">
        <f>SUM('2004-2005'!G29,'2005-2006'!G29,'2006-2007'!G29+'2007-2008'!G37+'2008-2009'!G37+'2010-2011'!G41+'2011-2012'!G37)</f>
        <v>4</v>
      </c>
      <c r="H29" s="20">
        <f>SUM('2004-2005'!H29+'2005-2006'!H29+'2006-2007'!H29+'2007-2008'!H37+'2008-2009'!H37+'2010-2011'!K41+'2011-2012'!K37)</f>
        <v>1</v>
      </c>
      <c r="I29" s="21">
        <f>SUM('2004-2005'!I29+'2005-2006'!I29+'2006-2007'!I29+'2007-2008'!I37+'2008-2009'!I37+'2010-2011'!L41+'2011-2012'!L37)</f>
        <v>2</v>
      </c>
      <c r="J29" s="22">
        <f>SUM('2004-2005'!J29+'2005-2006'!J29+'2006-2007'!J29+'2007-2008'!J37+'2008-2009'!J37+'2010-2011'!M41+'2011-2012'!M37)</f>
        <v>3</v>
      </c>
      <c r="K29" s="20">
        <f>SUM('2004-2005'!K29+'2005-2006'!K29+'2007-2008'!N37+'2008-2009'!N37+'2010-2011'!Q41+'2011-2012'!N37)</f>
        <v>2</v>
      </c>
      <c r="L29" s="21">
        <f>SUM('2004-2005'!L29+'2005-2006'!L29+'2007-2008'!O37+'2008-2009'!O37+'2010-2011'!R41+'2011-2012'!O37)</f>
        <v>2</v>
      </c>
      <c r="M29" s="22">
        <f>SUM('2004-2005'!M29+'2005-2006'!M29+'2007-2008'!P37+'2008-2009'!P37+'2010-2011'!S41+'2011-2012'!P37)</f>
        <v>1</v>
      </c>
      <c r="N29" s="20">
        <f>SUM('2004-2005'!N29+'2005-2006'!N29)</f>
        <v>1</v>
      </c>
      <c r="O29" s="21">
        <f>SUM('2004-2005'!O29+'2005-2006'!O29)</f>
        <v>0</v>
      </c>
      <c r="P29" s="22">
        <f>SUM('2004-2005'!P29+'2005-2006'!P29)</f>
        <v>0</v>
      </c>
      <c r="Q29" s="20">
        <f>SUM('2004-2005'!Q29+'2005-2006'!Q29+'2006-2007'!Q29+'2007-2008'!T37+'2008-2009'!T37+'2010-2011'!T41+'2011-2012'!T37)</f>
        <v>1</v>
      </c>
      <c r="R29" s="21">
        <f>SUM('2004-2005'!R29+'2005-2006'!R29+'2006-2007'!R29+'2007-2008'!U37+'2008-2009'!U37+'2010-2011'!U41+'2011-2012'!U37)</f>
        <v>1</v>
      </c>
      <c r="S29" s="22">
        <f>SUM('2004-2005'!S29+'2005-2006'!S29+'2006-2007'!S29+'2007-2008'!V37+'2008-2009'!V37+'2010-2011'!V41+'2011-2012'!V37)</f>
        <v>2</v>
      </c>
      <c r="T29" s="26"/>
      <c r="U29" s="27"/>
      <c r="V29" s="28"/>
      <c r="W29" s="20">
        <f>SUM('2005-2006'!W29+'2006-2007'!W29+'2007-2008'!AC37+'2008-2009'!AC37+'2010-2011'!W41+'2011-2012'!W37)</f>
        <v>0</v>
      </c>
      <c r="X29" s="21">
        <f>SUM('2005-2006'!X29+'2006-2007'!X29+'2007-2008'!AD37+'2008-2009'!AD37+'2010-2011'!X41+'2011-2012'!X37)</f>
        <v>1</v>
      </c>
      <c r="Y29" s="22">
        <f>SUM('2005-2006'!Y29+'2006-2007'!Y29+'2007-2008'!AE37+'2008-2009'!AE37+'2010-2011'!Y41+'2011-2012'!Y37)</f>
        <v>2</v>
      </c>
      <c r="Z29" s="20">
        <f>'2005-2006'!Z29</f>
        <v>0</v>
      </c>
      <c r="AA29" s="21">
        <f>'2005-2006'!AA29</f>
        <v>1</v>
      </c>
      <c r="AB29" s="22">
        <f>'2005-2006'!AB29</f>
        <v>0</v>
      </c>
      <c r="AC29" s="20">
        <f>SUM('2005-2006'!AC29+'2006-2007'!AC29+'2007-2008'!AI37+'2008-2009'!AI37)</f>
        <v>1</v>
      </c>
      <c r="AD29" s="21">
        <f>SUM('2005-2006'!AD29+'2006-2007'!AD29+'2007-2008'!AJ37+'2008-2009'!AJ37)</f>
        <v>0</v>
      </c>
      <c r="AE29" s="22">
        <f>SUM('2005-2006'!AE29+'2006-2007'!AE29+'2007-2008'!AK37+'2008-2009'!AK37)</f>
        <v>0</v>
      </c>
      <c r="AF29" s="20">
        <f>'2006-2007'!B29</f>
        <v>0</v>
      </c>
      <c r="AG29" s="21">
        <f>'2006-2007'!C29</f>
        <v>1</v>
      </c>
      <c r="AH29" s="22">
        <f>'2006-2007'!D29</f>
        <v>0</v>
      </c>
      <c r="AI29" s="20">
        <f>SUM('2006-2007'!K29+'2007-2008'!K37+'2008-2009'!K37)</f>
        <v>1</v>
      </c>
      <c r="AJ29" s="21">
        <f>SUM('2006-2007'!L29+'2007-2008'!L37+'2008-2009'!L37)</f>
        <v>2</v>
      </c>
      <c r="AK29" s="22">
        <f>SUM('2006-2007'!M29+'2007-2008'!M37+'2008-2009'!M37)</f>
        <v>0</v>
      </c>
      <c r="AL29" s="20">
        <f>SUM('2006-2007'!N29+'2007-2008'!Q37+'2008-2009'!Q37)</f>
        <v>0</v>
      </c>
      <c r="AM29" s="21">
        <f>SUM('2006-2007'!O29+'2007-2008'!R37+'2008-2009'!R37)</f>
        <v>0</v>
      </c>
      <c r="AN29" s="22">
        <f>SUM('2006-2007'!P29+'2007-2008'!S37+'2008-2009'!S37)</f>
        <v>0</v>
      </c>
      <c r="AO29" s="20">
        <f>SUM('2006-2007'!Z29+'2007-2008'!AF37+'2008-2009'!AF37)</f>
        <v>0</v>
      </c>
      <c r="AP29" s="21">
        <f>SUM('2006-2007'!AA29+'2007-2008'!AG37+'2008-2009'!AG37)</f>
        <v>1</v>
      </c>
      <c r="AQ29" s="22">
        <f>SUM('2006-2007'!AB29+'2007-2008'!AH37+'2008-2009'!AH37)</f>
        <v>0</v>
      </c>
      <c r="AR29" s="20">
        <f>SUM('2007-2008'!W37+'2008-2009'!W37)</f>
        <v>0</v>
      </c>
      <c r="AS29" s="21">
        <f>SUM('2007-2008'!X37+'2008-2009'!X37)</f>
        <v>0</v>
      </c>
      <c r="AT29" s="22">
        <f>SUM('2007-2008'!Y37+'2008-2009'!Y37)</f>
        <v>0</v>
      </c>
      <c r="AU29" s="20">
        <f>SUM('2008-2009'!AO37)</f>
        <v>0</v>
      </c>
      <c r="AV29" s="21">
        <f>SUM('2008-2009'!AP37)</f>
        <v>0</v>
      </c>
      <c r="AW29" s="22">
        <f>SUM('2008-2009'!AQ37)</f>
        <v>0</v>
      </c>
      <c r="AX29" s="20">
        <f>SUM('2008-2009'!AL37)</f>
        <v>0</v>
      </c>
      <c r="AY29" s="21">
        <f>SUM('2008-2009'!AM37)</f>
        <v>0</v>
      </c>
      <c r="AZ29" s="22">
        <f>SUM('2008-2009'!AN37)</f>
        <v>0</v>
      </c>
      <c r="BA29" s="20">
        <f>SUM('2010-2011'!N41)</f>
        <v>0</v>
      </c>
      <c r="BB29" s="21">
        <f>SUM('2010-2011'!O41)</f>
        <v>0</v>
      </c>
      <c r="BC29" s="22">
        <f>SUM('2010-2011'!P41)</f>
        <v>0</v>
      </c>
      <c r="BD29" s="20">
        <f>SUM('2010-2011'!Z41)</f>
        <v>0</v>
      </c>
      <c r="BE29" s="21">
        <f>SUM('2010-2011'!AA41)</f>
        <v>0</v>
      </c>
      <c r="BF29" s="22">
        <f>SUM('2010-2011'!AB41)</f>
        <v>0</v>
      </c>
      <c r="BG29" s="20">
        <f>SUM('2010-2011'!B41+'2011-2012'!B37)</f>
        <v>0</v>
      </c>
      <c r="BH29" s="21">
        <f>SUM('2010-2011'!C41+'2011-2012'!C37)</f>
        <v>0</v>
      </c>
      <c r="BI29" s="22">
        <f>SUM('2010-2011'!D41+'2011-2012'!D37)</f>
        <v>0</v>
      </c>
      <c r="BJ29" s="20">
        <v>0</v>
      </c>
      <c r="BK29" s="21">
        <v>0</v>
      </c>
      <c r="BL29" s="22">
        <v>0</v>
      </c>
      <c r="BM29" s="20">
        <f>SUM('2010-2011'!H41+'2011-2012'!H37)</f>
        <v>1</v>
      </c>
      <c r="BN29" s="21">
        <f>SUM('2010-2011'!I41+'2011-2012'!I37)</f>
        <v>0</v>
      </c>
      <c r="BO29" s="22">
        <f>SUM('2010-2011'!J41+'2011-2012'!J37)</f>
        <v>1</v>
      </c>
      <c r="BP29" s="20">
        <f>SUM('2010-2011'!AF41+'2011-2012'!AC37)</f>
        <v>3</v>
      </c>
      <c r="BQ29" s="21">
        <f>SUM('2010-2011'!AG41+'2011-2012'!AD37)</f>
        <v>0</v>
      </c>
      <c r="BR29" s="22">
        <f>SUM('2010-2011'!AH41+'2011-2012'!AE37)</f>
        <v>1</v>
      </c>
      <c r="BS29" s="20">
        <f>SUM('2011-2012'!Q37)</f>
        <v>0</v>
      </c>
      <c r="BT29" s="21">
        <f>SUM('2011-2012'!R37)</f>
        <v>0</v>
      </c>
      <c r="BU29" s="22">
        <f>SUM('2011-2012'!S37)</f>
        <v>0</v>
      </c>
      <c r="BV29" s="39" t="s">
        <v>9</v>
      </c>
      <c r="BW29" s="11"/>
      <c r="BX29" s="146"/>
      <c r="BY29" s="4"/>
      <c r="BZ29" s="4"/>
      <c r="CA29" s="4"/>
      <c r="CB29" s="4"/>
      <c r="CC29" s="4"/>
    </row>
    <row r="30" spans="1:81" s="55" customFormat="1" ht="16.5" customHeight="1">
      <c r="A30" s="172"/>
      <c r="B30" s="49">
        <f>SUM(B28:B29)</f>
        <v>6</v>
      </c>
      <c r="C30" s="50">
        <f>SUM(C28:C29)</f>
        <v>2</v>
      </c>
      <c r="D30" s="51">
        <f>SUM(D28:D29)</f>
        <v>4</v>
      </c>
      <c r="E30" s="49">
        <f>SUM('2004-2005'!E30,'2005-2006'!E30,'2006-2007'!E30+'2007-2008'!E38+'2008-2009'!E38+'2010-2011'!E42+'2011-2012'!E38)</f>
        <v>10</v>
      </c>
      <c r="F30" s="50">
        <f>SUM('2004-2005'!F30,'2005-2006'!F30,'2006-2007'!F30+'2007-2008'!F38+'2008-2009'!F38+'2010-2011'!F42+'2011-2012'!F38)</f>
        <v>3</v>
      </c>
      <c r="G30" s="51">
        <f>SUM('2004-2005'!G30,'2005-2006'!G30,'2006-2007'!G30+'2007-2008'!G38+'2008-2009'!G38+'2010-2011'!G42+'2011-2012'!G38)</f>
        <v>13</v>
      </c>
      <c r="H30" s="49">
        <f>SUM('2004-2005'!H30+'2005-2006'!H30+'2006-2007'!H30+'2007-2008'!H38+'2008-2009'!H38+'2010-2011'!K42+'2011-2012'!K38)</f>
        <v>6</v>
      </c>
      <c r="I30" s="50">
        <f>SUM('2004-2005'!I30+'2005-2006'!I30+'2006-2007'!I30+'2007-2008'!I38+'2008-2009'!I38+'2010-2011'!L42+'2011-2012'!L38)</f>
        <v>5</v>
      </c>
      <c r="J30" s="51">
        <f>SUM('2004-2005'!J30+'2005-2006'!J30+'2006-2007'!J30+'2007-2008'!J38+'2008-2009'!J38+'2010-2011'!M42+'2011-2012'!M38)</f>
        <v>17</v>
      </c>
      <c r="K30" s="49">
        <f>SUM('2004-2005'!K30+'2005-2006'!K30+'2007-2008'!N38+'2008-2009'!N38+'2010-2011'!Q42+'2011-2012'!N38)</f>
        <v>10</v>
      </c>
      <c r="L30" s="50">
        <f>SUM('2004-2005'!L30+'2005-2006'!L30+'2007-2008'!O38+'2008-2009'!O38+'2010-2011'!R42+'2011-2012'!O38)</f>
        <v>4</v>
      </c>
      <c r="M30" s="51">
        <f>SUM('2004-2005'!M30+'2005-2006'!M30+'2007-2008'!P38+'2008-2009'!P38+'2010-2011'!S42+'2011-2012'!P38)</f>
        <v>7</v>
      </c>
      <c r="N30" s="49">
        <f>SUM(N28:N29)</f>
        <v>4</v>
      </c>
      <c r="O30" s="50">
        <f>SUM(O28:O29)</f>
        <v>2</v>
      </c>
      <c r="P30" s="51">
        <f>SUM(P28:P29)</f>
        <v>2</v>
      </c>
      <c r="Q30" s="49">
        <f>SUM('2004-2005'!Q30+'2005-2006'!Q30+'2006-2007'!Q30+'2007-2008'!T38+'2008-2009'!T38+'2010-2011'!T42+'2011-2012'!T38)</f>
        <v>11</v>
      </c>
      <c r="R30" s="50">
        <f>SUM('2004-2005'!R30+'2005-2006'!R30+'2006-2007'!R30+'2007-2008'!U38+'2008-2009'!U38+'2010-2011'!U42+'2011-2012'!U38)</f>
        <v>5</v>
      </c>
      <c r="S30" s="51">
        <f>SUM('2004-2005'!S30+'2005-2006'!S30+'2006-2007'!S30+'2007-2008'!V38+'2008-2009'!V38+'2010-2011'!V42+'2011-2012'!V38)</f>
        <v>9</v>
      </c>
      <c r="T30" s="46"/>
      <c r="U30" s="47"/>
      <c r="V30" s="48"/>
      <c r="W30" s="49">
        <f>SUM('2005-2006'!W30+'2006-2007'!W30+'2007-2008'!AC38+'2008-2009'!AC38+'2010-2011'!W42+'2011-2012'!W38)</f>
        <v>5</v>
      </c>
      <c r="X30" s="50">
        <f>SUM('2005-2006'!X30+'2006-2007'!X30+'2007-2008'!AD38+'2008-2009'!AD38+'2010-2011'!X42+'2011-2012'!X38)</f>
        <v>4</v>
      </c>
      <c r="Y30" s="51">
        <f>SUM('2005-2006'!Y30+'2006-2007'!Y30+'2007-2008'!AE38+'2008-2009'!AE38+'2010-2011'!Y42+'2011-2012'!Y38)</f>
        <v>9</v>
      </c>
      <c r="Z30" s="49">
        <f aca="true" t="shared" si="27" ref="Z30:AE30">SUM(Z28:Z29)</f>
        <v>1</v>
      </c>
      <c r="AA30" s="50">
        <f t="shared" si="27"/>
        <v>2</v>
      </c>
      <c r="AB30" s="51">
        <f t="shared" si="27"/>
        <v>1</v>
      </c>
      <c r="AC30" s="49">
        <f t="shared" si="27"/>
        <v>7</v>
      </c>
      <c r="AD30" s="50">
        <f t="shared" si="27"/>
        <v>1</v>
      </c>
      <c r="AE30" s="51">
        <f t="shared" si="27"/>
        <v>3</v>
      </c>
      <c r="AF30" s="49">
        <f>SUM(AF28:AF29)</f>
        <v>1</v>
      </c>
      <c r="AG30" s="50">
        <f>SUM(AG28:AG29)</f>
        <v>2</v>
      </c>
      <c r="AH30" s="51">
        <f>SUM(AH28:AH29)</f>
        <v>1</v>
      </c>
      <c r="AI30" s="49">
        <f aca="true" t="shared" si="28" ref="AI30:AQ30">SUM(AI28:AI29)</f>
        <v>2</v>
      </c>
      <c r="AJ30" s="50">
        <f t="shared" si="28"/>
        <v>4</v>
      </c>
      <c r="AK30" s="51">
        <f t="shared" si="28"/>
        <v>4</v>
      </c>
      <c r="AL30" s="49">
        <f t="shared" si="28"/>
        <v>1</v>
      </c>
      <c r="AM30" s="50">
        <f t="shared" si="28"/>
        <v>1</v>
      </c>
      <c r="AN30" s="51">
        <f t="shared" si="28"/>
        <v>5</v>
      </c>
      <c r="AO30" s="49">
        <f t="shared" si="28"/>
        <v>2</v>
      </c>
      <c r="AP30" s="50">
        <f t="shared" si="28"/>
        <v>1</v>
      </c>
      <c r="AQ30" s="51">
        <f t="shared" si="28"/>
        <v>5</v>
      </c>
      <c r="AR30" s="49">
        <f aca="true" t="shared" si="29" ref="AR30:AZ30">SUM(AR28:AR29)</f>
        <v>1</v>
      </c>
      <c r="AS30" s="50">
        <f t="shared" si="29"/>
        <v>2</v>
      </c>
      <c r="AT30" s="51">
        <f t="shared" si="29"/>
        <v>1</v>
      </c>
      <c r="AU30" s="49">
        <f t="shared" si="29"/>
        <v>0</v>
      </c>
      <c r="AV30" s="50">
        <f t="shared" si="29"/>
        <v>2</v>
      </c>
      <c r="AW30" s="51">
        <f t="shared" si="29"/>
        <v>0</v>
      </c>
      <c r="AX30" s="49">
        <f t="shared" si="29"/>
        <v>0</v>
      </c>
      <c r="AY30" s="50">
        <f t="shared" si="29"/>
        <v>2</v>
      </c>
      <c r="AZ30" s="51">
        <f t="shared" si="29"/>
        <v>0</v>
      </c>
      <c r="BA30" s="49">
        <f aca="true" t="shared" si="30" ref="BA30:BL30">SUM(BA28:BA29)</f>
        <v>0</v>
      </c>
      <c r="BB30" s="50">
        <f t="shared" si="30"/>
        <v>1</v>
      </c>
      <c r="BC30" s="51">
        <f t="shared" si="30"/>
        <v>1</v>
      </c>
      <c r="BD30" s="49">
        <f t="shared" si="30"/>
        <v>0</v>
      </c>
      <c r="BE30" s="50">
        <f t="shared" si="30"/>
        <v>1</v>
      </c>
      <c r="BF30" s="51">
        <f t="shared" si="30"/>
        <v>1</v>
      </c>
      <c r="BG30" s="49">
        <f>SUM('2010-2011'!B42+'2011-2012'!B38)</f>
        <v>2</v>
      </c>
      <c r="BH30" s="50">
        <f>SUM('2010-2011'!C42+'2011-2012'!C38)</f>
        <v>2</v>
      </c>
      <c r="BI30" s="51">
        <f>SUM('2010-2011'!D42+'2011-2012'!D38)</f>
        <v>1</v>
      </c>
      <c r="BJ30" s="49">
        <f t="shared" si="30"/>
        <v>0</v>
      </c>
      <c r="BK30" s="50">
        <f t="shared" si="30"/>
        <v>0</v>
      </c>
      <c r="BL30" s="51">
        <f t="shared" si="30"/>
        <v>0</v>
      </c>
      <c r="BM30" s="49">
        <f>SUM('2010-2011'!H42+'2011-2012'!H38)</f>
        <v>3</v>
      </c>
      <c r="BN30" s="50">
        <f>SUM('2010-2011'!I42+'2011-2012'!I38)</f>
        <v>2</v>
      </c>
      <c r="BO30" s="51">
        <f>SUM('2010-2011'!J42+'2011-2012'!J38)</f>
        <v>2</v>
      </c>
      <c r="BP30" s="49">
        <f>SUM('2010-2011'!AF42+'2011-2012'!AC38)</f>
        <v>6</v>
      </c>
      <c r="BQ30" s="50">
        <f>SUM('2010-2011'!AG42+'2011-2012'!AD38)</f>
        <v>1</v>
      </c>
      <c r="BR30" s="51">
        <f>SUM('2010-2011'!AH42+'2011-2012'!AE38)</f>
        <v>2</v>
      </c>
      <c r="BS30" s="49">
        <f>SUM('2011-2012'!Q38)</f>
        <v>1</v>
      </c>
      <c r="BT30" s="50">
        <f>SUM('2011-2012'!R38)</f>
        <v>0</v>
      </c>
      <c r="BU30" s="51">
        <f>SUM('2011-2012'!S38)</f>
        <v>2</v>
      </c>
      <c r="BV30" s="76" t="s">
        <v>10</v>
      </c>
      <c r="BW30" s="53"/>
      <c r="BX30" s="147"/>
      <c r="BY30" s="54"/>
      <c r="BZ30" s="54"/>
      <c r="CA30" s="54"/>
      <c r="CB30" s="54"/>
      <c r="CC30" s="54"/>
    </row>
    <row r="31" spans="1:81" ht="16.5" customHeight="1">
      <c r="A31" s="173"/>
      <c r="B31" s="157">
        <f>SUM(B30:D30)</f>
        <v>12</v>
      </c>
      <c r="C31" s="158"/>
      <c r="D31" s="159"/>
      <c r="E31" s="157">
        <f>SUM(E30:G30)</f>
        <v>26</v>
      </c>
      <c r="F31" s="158"/>
      <c r="G31" s="159"/>
      <c r="H31" s="157">
        <f>SUM(H30:J30)</f>
        <v>28</v>
      </c>
      <c r="I31" s="158"/>
      <c r="J31" s="159"/>
      <c r="K31" s="157">
        <f>SUM(K30:M30)</f>
        <v>21</v>
      </c>
      <c r="L31" s="158"/>
      <c r="M31" s="159"/>
      <c r="N31" s="157">
        <f>SUM(N30:P30)</f>
        <v>8</v>
      </c>
      <c r="O31" s="158"/>
      <c r="P31" s="159"/>
      <c r="Q31" s="157">
        <f>SUM(Q30:S30)</f>
        <v>25</v>
      </c>
      <c r="R31" s="158"/>
      <c r="S31" s="159"/>
      <c r="T31" s="30"/>
      <c r="U31" s="31"/>
      <c r="V31" s="32"/>
      <c r="W31" s="157">
        <f>SUM(W30:Y30)</f>
        <v>18</v>
      </c>
      <c r="X31" s="158"/>
      <c r="Y31" s="159"/>
      <c r="Z31" s="157">
        <f>SUM(Z30:AB30)</f>
        <v>4</v>
      </c>
      <c r="AA31" s="158"/>
      <c r="AB31" s="159"/>
      <c r="AC31" s="157">
        <f>SUM(AC30:AE30)</f>
        <v>11</v>
      </c>
      <c r="AD31" s="158"/>
      <c r="AE31" s="159"/>
      <c r="AF31" s="157">
        <f>SUM(AF30:AH30)</f>
        <v>4</v>
      </c>
      <c r="AG31" s="158"/>
      <c r="AH31" s="159"/>
      <c r="AI31" s="157">
        <f>SUM(AI30:AK30)</f>
        <v>10</v>
      </c>
      <c r="AJ31" s="158"/>
      <c r="AK31" s="159"/>
      <c r="AL31" s="157">
        <f>SUM(AL30:AN30)</f>
        <v>7</v>
      </c>
      <c r="AM31" s="158"/>
      <c r="AN31" s="159"/>
      <c r="AO31" s="157">
        <f>SUM(AO30:AQ30)</f>
        <v>8</v>
      </c>
      <c r="AP31" s="158"/>
      <c r="AQ31" s="159"/>
      <c r="AR31" s="157">
        <f>SUM(AR30:AT30)</f>
        <v>4</v>
      </c>
      <c r="AS31" s="158"/>
      <c r="AT31" s="159"/>
      <c r="AU31" s="157">
        <f>SUM(AU30:AW30)</f>
        <v>2</v>
      </c>
      <c r="AV31" s="158"/>
      <c r="AW31" s="159"/>
      <c r="AX31" s="157">
        <f>SUM(AX30:AZ30)</f>
        <v>2</v>
      </c>
      <c r="AY31" s="158"/>
      <c r="AZ31" s="159"/>
      <c r="BA31" s="157">
        <f>SUM(BA30:BC30)</f>
        <v>2</v>
      </c>
      <c r="BB31" s="158"/>
      <c r="BC31" s="159"/>
      <c r="BD31" s="157">
        <f>SUM(BD30:BF30)</f>
        <v>2</v>
      </c>
      <c r="BE31" s="158"/>
      <c r="BF31" s="159"/>
      <c r="BG31" s="157">
        <f>SUM(BG30:BI30)</f>
        <v>5</v>
      </c>
      <c r="BH31" s="158"/>
      <c r="BI31" s="159"/>
      <c r="BJ31" s="157">
        <f>SUM(BJ30:BL30)</f>
        <v>0</v>
      </c>
      <c r="BK31" s="158"/>
      <c r="BL31" s="159"/>
      <c r="BM31" s="157">
        <f>SUM(BM30:BO30)</f>
        <v>7</v>
      </c>
      <c r="BN31" s="158"/>
      <c r="BO31" s="159"/>
      <c r="BP31" s="157">
        <f>SUM(BP30:BR30)</f>
        <v>9</v>
      </c>
      <c r="BQ31" s="158"/>
      <c r="BR31" s="159"/>
      <c r="BS31" s="157">
        <f>SUM(BS30:BU30)</f>
        <v>3</v>
      </c>
      <c r="BT31" s="158"/>
      <c r="BU31" s="159"/>
      <c r="BV31" s="40" t="s">
        <v>17</v>
      </c>
      <c r="BW31" s="12">
        <f>SUM(B31:BU31)</f>
        <v>218</v>
      </c>
      <c r="BX31" s="146">
        <f>'2004-2005'!X31+'2005-2006'!AG31+'2006-2007'!AG31+'2007-2008'!AM39+'2008-2009'!AS39+'2010-2011'!AJ43</f>
        <v>184</v>
      </c>
      <c r="BY31" s="4"/>
      <c r="BZ31" s="4"/>
      <c r="CA31" s="4"/>
      <c r="CB31" s="4"/>
      <c r="CC31" s="4"/>
    </row>
    <row r="32" spans="1:81" ht="16.5" customHeight="1">
      <c r="A32" s="171" t="s">
        <v>13</v>
      </c>
      <c r="B32" s="17">
        <f>SUM('2005-2006'!B32+'2007-2008'!B40+'2008-2009'!B40)</f>
        <v>3</v>
      </c>
      <c r="C32" s="18">
        <f>SUM('2005-2006'!C32+'2007-2008'!C40+'2008-2009'!C40)</f>
        <v>1</v>
      </c>
      <c r="D32" s="19">
        <f>SUM('2005-2006'!D32+'2007-2008'!D40+'2008-2009'!D40)</f>
        <v>3</v>
      </c>
      <c r="E32" s="17">
        <f>SUM('2005-2006'!E32+'2006-2007'!E32+'2007-2008'!E40+'2008-2009'!E40+'2009-2010'!E28+'2010-2011'!E32+'2011-2012'!E32)</f>
        <v>7</v>
      </c>
      <c r="F32" s="18">
        <f>SUM('2005-2006'!F32+'2006-2007'!F32+'2007-2008'!F40+'2008-2009'!F40+'2009-2010'!F28+'2010-2011'!F32+'2011-2012'!F32)</f>
        <v>3</v>
      </c>
      <c r="G32" s="19">
        <f>SUM('2005-2006'!G32+'2006-2007'!G32+'2007-2008'!G40+'2008-2009'!G40+'2009-2010'!G28+'2010-2011'!G32+'2011-2012'!G32)</f>
        <v>9</v>
      </c>
      <c r="H32" s="17">
        <f>SUM('2005-2006'!H32+'2006-2007'!H32+'2007-2008'!H40+'2008-2009'!H40+'2009-2010'!H28+'2010-2011'!K32+'2011-2012'!K32)</f>
        <v>6</v>
      </c>
      <c r="I32" s="18">
        <f>SUM('2005-2006'!I32+'2006-2007'!I32+'2007-2008'!I40+'2008-2009'!I40+'2009-2010'!I28+'2010-2011'!L32+'2011-2012'!L32)</f>
        <v>6</v>
      </c>
      <c r="J32" s="19">
        <f>SUM('2005-2006'!J32+'2006-2007'!J32+'2007-2008'!J40+'2008-2009'!J40+'2009-2010'!J28+'2010-2011'!M32+'2011-2012'!M32)</f>
        <v>6</v>
      </c>
      <c r="K32" s="17">
        <f>SUM('2005-2006'!K32+'2007-2008'!N40+'2008-2009'!N40+'2010-2011'!Q32+'2011-2012'!N32)</f>
        <v>3</v>
      </c>
      <c r="L32" s="18">
        <f>SUM('2005-2006'!L32+'2007-2008'!O40+'2008-2009'!O40+'2010-2011'!R32+'2011-2012'!O32)</f>
        <v>3</v>
      </c>
      <c r="M32" s="19">
        <f>SUM('2005-2006'!M32+'2007-2008'!P40+'2008-2009'!P40+'2010-2011'!S32+'2011-2012'!P32)</f>
        <v>7</v>
      </c>
      <c r="N32" s="17">
        <f>'2005-2006'!N32</f>
        <v>1</v>
      </c>
      <c r="O32" s="18">
        <f>'2005-2006'!O32</f>
        <v>1</v>
      </c>
      <c r="P32" s="19">
        <f>'2005-2006'!P32</f>
        <v>1</v>
      </c>
      <c r="Q32" s="17">
        <f>SUM('2005-2006'!Q32+'2006-2007'!Q32+'2007-2008'!T40+'2008-2009'!T40+'2009-2010'!N28+'2010-2011'!T32+'2011-2012'!T32)</f>
        <v>9</v>
      </c>
      <c r="R32" s="18">
        <f>SUM('2005-2006'!R32+'2006-2007'!R32+'2007-2008'!U40+'2008-2009'!U40+'2009-2010'!O28+'2010-2011'!U32+'2011-2012'!U32)</f>
        <v>2</v>
      </c>
      <c r="S32" s="19">
        <f>SUM('2005-2006'!S32+'2006-2007'!S32+'2007-2008'!V40+'2008-2009'!V40+'2009-2010'!P28+'2010-2011'!V32+'2011-2012'!V32)</f>
        <v>7</v>
      </c>
      <c r="T32" s="17">
        <f>SUM('2005-2006'!T32+'2006-2007'!T32+'2007-2008'!Z40+'2008-2009'!Z40+'2010-2011'!AC32+'2011-2012'!Z32)</f>
        <v>7</v>
      </c>
      <c r="U32" s="18">
        <f>SUM('2005-2006'!U32+'2006-2007'!U32+'2007-2008'!AA40+'2008-2009'!AA40+'2010-2011'!AD32+'2011-2012'!AA32)</f>
        <v>3</v>
      </c>
      <c r="V32" s="19">
        <f>SUM('2005-2006'!V32+'2006-2007'!V32+'2007-2008'!AB40+'2008-2009'!AB40+'2010-2011'!AE32+'2011-2012'!AB32)</f>
        <v>5</v>
      </c>
      <c r="W32" s="23"/>
      <c r="X32" s="24"/>
      <c r="Y32" s="25"/>
      <c r="Z32" s="17">
        <f>'2005-2006'!Z32</f>
        <v>1</v>
      </c>
      <c r="AA32" s="18">
        <f>'2005-2006'!AA32</f>
        <v>1</v>
      </c>
      <c r="AB32" s="19">
        <f>'2005-2006'!AB32</f>
        <v>1</v>
      </c>
      <c r="AC32" s="17">
        <f>SUM('2005-2006'!AC32+'2006-2007'!AC32+'2007-2008'!AI40+'2008-2009'!AI40+'2009-2010'!Z28)</f>
        <v>4</v>
      </c>
      <c r="AD32" s="18">
        <f>SUM('2005-2006'!AD32+'2006-2007'!AD32+'2007-2008'!AJ40+'2008-2009'!AJ40+'2009-2010'!AA28)</f>
        <v>4</v>
      </c>
      <c r="AE32" s="19">
        <f>SUM('2005-2006'!AE32+'2006-2007'!AE32+'2007-2008'!AK40+'2008-2009'!AK40+'2009-2010'!AB28)</f>
        <v>5</v>
      </c>
      <c r="AF32" s="17">
        <f>'2006-2007'!B32</f>
        <v>3</v>
      </c>
      <c r="AG32" s="18">
        <f>'2006-2007'!C32</f>
        <v>0</v>
      </c>
      <c r="AH32" s="19">
        <f>'2006-2007'!D32</f>
        <v>0</v>
      </c>
      <c r="AI32" s="17">
        <f>SUM('2006-2007'!K32+'2007-2008'!K40+'2008-2009'!K40)</f>
        <v>4</v>
      </c>
      <c r="AJ32" s="18">
        <f>SUM('2006-2007'!L32+'2007-2008'!L40+'2008-2009'!L40)</f>
        <v>2</v>
      </c>
      <c r="AK32" s="19">
        <f>SUM('2006-2007'!M32+'2007-2008'!M40+'2008-2009'!M40)</f>
        <v>2</v>
      </c>
      <c r="AL32" s="17">
        <f>SUM('2006-2007'!N32+'2007-2008'!Q40+'2008-2009'!Q40)</f>
        <v>4</v>
      </c>
      <c r="AM32" s="18">
        <f>SUM('2006-2007'!O32+'2007-2008'!R40+'2008-2009'!R40)</f>
        <v>2</v>
      </c>
      <c r="AN32" s="19">
        <f>SUM('2006-2007'!P32+'2007-2008'!S40+'2008-2009'!S40)</f>
        <v>1</v>
      </c>
      <c r="AO32" s="17">
        <f>SUM('2006-2007'!Z32+'2007-2008'!AF40+'2008-2009'!AF40)</f>
        <v>3</v>
      </c>
      <c r="AP32" s="18">
        <f>SUM('2006-2007'!AA32+'2007-2008'!AG40+'2008-2009'!AG40)</f>
        <v>0</v>
      </c>
      <c r="AQ32" s="19">
        <f>SUM('2006-2007'!AB32+'2007-2008'!AH40+'2008-2009'!AH40)</f>
        <v>4</v>
      </c>
      <c r="AR32" s="17">
        <f>SUM(+'2007-2008'!W40+'2008-2009'!W40)</f>
        <v>4</v>
      </c>
      <c r="AS32" s="18">
        <f>SUM(+'2007-2008'!X40+'2008-2009'!X40)</f>
        <v>1</v>
      </c>
      <c r="AT32" s="19">
        <f>SUM(+'2007-2008'!Y40+'2008-2009'!Y40)</f>
        <v>0</v>
      </c>
      <c r="AU32" s="17">
        <f>SUM('2008-2009'!AO40+'2009-2010'!AC28)</f>
        <v>3</v>
      </c>
      <c r="AV32" s="18">
        <f>SUM('2008-2009'!AP40+'2009-2010'!AD28)</f>
        <v>1</v>
      </c>
      <c r="AW32" s="19">
        <f>SUM('2008-2009'!AQ40+'2009-2010'!AE28)</f>
        <v>2</v>
      </c>
      <c r="AX32" s="17">
        <f>SUM('2008-2009'!AL40)</f>
        <v>0</v>
      </c>
      <c r="AY32" s="18">
        <f>SUM('2008-2009'!AM40)</f>
        <v>1</v>
      </c>
      <c r="AZ32" s="19">
        <f>SUM('2008-2009'!AN40)</f>
        <v>1</v>
      </c>
      <c r="BA32" s="17">
        <f>SUM('2009-2010'!K28+'2010-2011'!N32)</f>
        <v>2</v>
      </c>
      <c r="BB32" s="18">
        <f>SUM('2009-2010'!L28+'2010-2011'!O32)</f>
        <v>2</v>
      </c>
      <c r="BC32" s="19">
        <f>SUM('2009-2010'!M28+'2010-2011'!P32)</f>
        <v>1</v>
      </c>
      <c r="BD32" s="17">
        <f>SUM('2009-2010'!Q28+'2010-2011'!Z32)</f>
        <v>1</v>
      </c>
      <c r="BE32" s="18">
        <f>SUM('2009-2010'!R28+'2010-2011'!AA32)</f>
        <v>0</v>
      </c>
      <c r="BF32" s="19">
        <f>SUM('2009-2010'!S28+'2010-2011'!AB32)</f>
        <v>4</v>
      </c>
      <c r="BG32" s="17">
        <f>SUM('2009-2010'!B28+'2010-2011'!B32+'2011-2012'!B32)</f>
        <v>3</v>
      </c>
      <c r="BH32" s="18">
        <f>SUM('2009-2010'!C28+'2010-2011'!C32+'2011-2012'!C32)</f>
        <v>0</v>
      </c>
      <c r="BI32" s="19">
        <f>SUM('2009-2010'!D28+'2010-2011'!D32+'2011-2012'!D32)</f>
        <v>5</v>
      </c>
      <c r="BJ32" s="17">
        <f>SUM('2009-2010'!W28)</f>
        <v>2</v>
      </c>
      <c r="BK32" s="18">
        <f>SUM('2009-2010'!X28)</f>
        <v>0</v>
      </c>
      <c r="BL32" s="19">
        <f>SUM('2009-2010'!Y28)</f>
        <v>1</v>
      </c>
      <c r="BM32" s="17">
        <f>SUM('2010-2011'!H32+'2011-2012'!H32)</f>
        <v>1</v>
      </c>
      <c r="BN32" s="18">
        <f>SUM('2010-2011'!I32+'2011-2012'!I32)</f>
        <v>1</v>
      </c>
      <c r="BO32" s="19">
        <f>SUM('2010-2011'!J32+'2011-2012'!J32)</f>
        <v>3</v>
      </c>
      <c r="BP32" s="17">
        <f>SUM('2010-2011'!AF32+'2011-2012'!AC32)</f>
        <v>1</v>
      </c>
      <c r="BQ32" s="18">
        <f>SUM('2010-2011'!AG32+'2011-2012'!AD32)</f>
        <v>1</v>
      </c>
      <c r="BR32" s="19">
        <f>SUM('2010-2011'!AH32+'2011-2012'!AE32)</f>
        <v>3</v>
      </c>
      <c r="BS32" s="17">
        <f>SUM('2011-2012'!Q32)</f>
        <v>0</v>
      </c>
      <c r="BT32" s="18">
        <f>SUM('2011-2012'!R32)</f>
        <v>1</v>
      </c>
      <c r="BU32" s="19">
        <f>SUM('2011-2012'!S32)</f>
        <v>2</v>
      </c>
      <c r="BV32" s="39" t="s">
        <v>8</v>
      </c>
      <c r="BW32" s="13"/>
      <c r="BX32" s="146"/>
      <c r="BY32" s="4"/>
      <c r="BZ32" s="4"/>
      <c r="CA32" s="4"/>
      <c r="CB32" s="4"/>
      <c r="CC32" s="4"/>
    </row>
    <row r="33" spans="1:81" ht="16.5" customHeight="1">
      <c r="A33" s="172"/>
      <c r="B33" s="20">
        <f>SUM('2005-2006'!B33+'2007-2008'!B41+'2008-2009'!B41)</f>
        <v>0</v>
      </c>
      <c r="C33" s="21">
        <f>SUM('2005-2006'!C33+'2007-2008'!C41+'2008-2009'!C41)</f>
        <v>0</v>
      </c>
      <c r="D33" s="22">
        <f>SUM('2005-2006'!D33+'2007-2008'!D41+'2008-2009'!D41)</f>
        <v>1</v>
      </c>
      <c r="E33" s="20">
        <f>SUM('2005-2006'!E33+'2006-2007'!E33+'2007-2008'!E41+'2008-2009'!E41+'2009-2010'!E29+'2010-2011'!E33+'2011-2012'!E33)</f>
        <v>2</v>
      </c>
      <c r="F33" s="21">
        <f>SUM('2005-2006'!F33+'2006-2007'!F33+'2007-2008'!F41+'2008-2009'!F41+'2009-2010'!F29+'2010-2011'!F33+'2011-2012'!F33)</f>
        <v>2</v>
      </c>
      <c r="G33" s="22">
        <f>SUM('2005-2006'!G33+'2006-2007'!G33+'2007-2008'!G41+'2008-2009'!G41+'2009-2010'!G29+'2010-2011'!G33+'2011-2012'!G33)</f>
        <v>3</v>
      </c>
      <c r="H33" s="20">
        <f>SUM('2005-2006'!H33+'2006-2007'!H33+'2007-2008'!H41+'2008-2009'!H41+'2009-2010'!H29+'2010-2011'!K33+'2011-2012'!K33)</f>
        <v>0</v>
      </c>
      <c r="I33" s="21">
        <f>SUM('2005-2006'!I33+'2006-2007'!I33+'2007-2008'!I41+'2008-2009'!I41+'2009-2010'!I29+'2010-2011'!L33+'2011-2012'!L33)</f>
        <v>2</v>
      </c>
      <c r="J33" s="22">
        <f>SUM('2005-2006'!J33+'2006-2007'!J33+'2007-2008'!J41+'2008-2009'!J41+'2009-2010'!J29+'2010-2011'!M33+'2011-2012'!M33)</f>
        <v>2</v>
      </c>
      <c r="K33" s="20">
        <f>SUM('2005-2006'!K33+'2007-2008'!N41+'2008-2009'!N41+'2010-2011'!Q33+'2011-2012'!N33)</f>
        <v>2</v>
      </c>
      <c r="L33" s="21">
        <f>SUM('2005-2006'!L33+'2007-2008'!O41+'2008-2009'!O41+'2010-2011'!R33+'2011-2012'!O33)</f>
        <v>2</v>
      </c>
      <c r="M33" s="22">
        <f>SUM('2005-2006'!M33+'2007-2008'!P41+'2008-2009'!P41+'2010-2011'!S33+'2011-2012'!P33)</f>
        <v>2</v>
      </c>
      <c r="N33" s="20">
        <f>'2005-2006'!N33</f>
        <v>0</v>
      </c>
      <c r="O33" s="21">
        <f>'2005-2006'!O33</f>
        <v>0</v>
      </c>
      <c r="P33" s="22">
        <f>'2005-2006'!P33</f>
        <v>0</v>
      </c>
      <c r="Q33" s="20">
        <f>SUM('2005-2006'!Q33+'2006-2007'!Q33+'2007-2008'!T41+'2008-2009'!T41+'2009-2010'!N29+'2010-2011'!T33+'2011-2012'!T33)</f>
        <v>0</v>
      </c>
      <c r="R33" s="21">
        <f>SUM('2005-2006'!R33+'2006-2007'!R33+'2007-2008'!U41+'2008-2009'!U41+'2009-2010'!O29+'2010-2011'!U33+'2011-2012'!U33)</f>
        <v>0</v>
      </c>
      <c r="S33" s="22">
        <f>SUM('2005-2006'!S33+'2006-2007'!S33+'2007-2008'!V41+'2008-2009'!V41+'2009-2010'!P29+'2010-2011'!V33+'2011-2012'!V33)</f>
        <v>2</v>
      </c>
      <c r="T33" s="20">
        <f>SUM('2005-2006'!T33+'2006-2007'!T33+'2007-2008'!Z41+'2008-2009'!Z41+'2010-2011'!AC33+'2011-2012'!Z33)</f>
        <v>2</v>
      </c>
      <c r="U33" s="21">
        <f>SUM('2005-2006'!U33+'2006-2007'!U33+'2007-2008'!AA41+'2008-2009'!AA41+'2010-2011'!AD33+'2011-2012'!AA33)</f>
        <v>1</v>
      </c>
      <c r="V33" s="22">
        <f>SUM('2005-2006'!V33+'2006-2007'!V33+'2007-2008'!AB41+'2008-2009'!AB41+'2010-2011'!AE33+'2011-2012'!AB33)</f>
        <v>0</v>
      </c>
      <c r="W33" s="26"/>
      <c r="X33" s="27"/>
      <c r="Y33" s="28"/>
      <c r="Z33" s="20">
        <f>'2005-2006'!Z33</f>
        <v>0</v>
      </c>
      <c r="AA33" s="21">
        <f>'2005-2006'!AA33</f>
        <v>0</v>
      </c>
      <c r="AB33" s="22">
        <f>'2005-2006'!AB33</f>
        <v>1</v>
      </c>
      <c r="AC33" s="20">
        <f>SUM('2005-2006'!AC33+'2006-2007'!AC33+'2007-2008'!AI41+'2008-2009'!AI41+'2009-2010'!Z29)</f>
        <v>1</v>
      </c>
      <c r="AD33" s="21">
        <f>SUM('2005-2006'!AD33+'2006-2007'!AD33+'2007-2008'!AJ41+'2008-2009'!AJ41+'2009-2010'!AA29)</f>
        <v>1</v>
      </c>
      <c r="AE33" s="22">
        <f>SUM('2005-2006'!AE33+'2006-2007'!AE33+'2007-2008'!AK41+'2008-2009'!AK41+'2009-2010'!AB29)</f>
        <v>0</v>
      </c>
      <c r="AF33" s="20">
        <f>'2006-2007'!B33</f>
        <v>0</v>
      </c>
      <c r="AG33" s="21">
        <f>'2006-2007'!C33</f>
        <v>1</v>
      </c>
      <c r="AH33" s="22">
        <f>'2006-2007'!D33</f>
        <v>0</v>
      </c>
      <c r="AI33" s="20">
        <f>SUM('2006-2007'!K33+'2007-2008'!K41+'2008-2009'!K41)</f>
        <v>0</v>
      </c>
      <c r="AJ33" s="21">
        <f>SUM('2006-2007'!L33+'2007-2008'!L41+'2008-2009'!L41)</f>
        <v>0</v>
      </c>
      <c r="AK33" s="22">
        <f>SUM('2006-2007'!M33+'2007-2008'!M41+'2008-2009'!M41)</f>
        <v>0</v>
      </c>
      <c r="AL33" s="20">
        <f>SUM('2006-2007'!N33+'2007-2008'!Q41+'2008-2009'!Q41)</f>
        <v>1</v>
      </c>
      <c r="AM33" s="21">
        <f>SUM('2006-2007'!O33+'2007-2008'!R41+'2008-2009'!R41)</f>
        <v>0</v>
      </c>
      <c r="AN33" s="22">
        <f>SUM('2006-2007'!P33+'2007-2008'!S41+'2008-2009'!S41)</f>
        <v>0</v>
      </c>
      <c r="AO33" s="20">
        <f>SUM('2006-2007'!Z33+'2007-2008'!AF41+'2008-2009'!AF41)</f>
        <v>0</v>
      </c>
      <c r="AP33" s="21">
        <f>SUM('2006-2007'!AA33+'2007-2008'!AG41+'2008-2009'!AG41)</f>
        <v>0</v>
      </c>
      <c r="AQ33" s="22">
        <f>SUM('2006-2007'!AB33+'2007-2008'!AH41+'2008-2009'!AH41)</f>
        <v>1</v>
      </c>
      <c r="AR33" s="20">
        <f>SUM(+'2007-2008'!W41+'2008-2009'!W41)</f>
        <v>0</v>
      </c>
      <c r="AS33" s="21">
        <f>SUM(+'2007-2008'!X41+'2008-2009'!X41)</f>
        <v>0</v>
      </c>
      <c r="AT33" s="22">
        <f>SUM(+'2007-2008'!Y41+'2008-2009'!Y41)</f>
        <v>0</v>
      </c>
      <c r="AU33" s="20">
        <f>SUM('2008-2009'!AO41+'2009-2010'!AC29)</f>
        <v>1</v>
      </c>
      <c r="AV33" s="21">
        <f>SUM('2008-2009'!AP41+'2009-2010'!AD29)</f>
        <v>0</v>
      </c>
      <c r="AW33" s="22">
        <f>SUM('2008-2009'!AQ41+'2009-2010'!AE29)</f>
        <v>0</v>
      </c>
      <c r="AX33" s="20">
        <f>SUM('2008-2009'!AL41)</f>
        <v>0</v>
      </c>
      <c r="AY33" s="21">
        <f>SUM('2008-2009'!AM41)</f>
        <v>1</v>
      </c>
      <c r="AZ33" s="22">
        <f>SUM('2008-2009'!AN41)</f>
        <v>1</v>
      </c>
      <c r="BA33" s="20">
        <f>SUM('2009-2010'!K29+'2010-2011'!N33)</f>
        <v>0</v>
      </c>
      <c r="BB33" s="21">
        <f>SUM('2009-2010'!L29+'2010-2011'!O33)</f>
        <v>0</v>
      </c>
      <c r="BC33" s="22">
        <f>SUM('2009-2010'!M29+'2010-2011'!P33)</f>
        <v>0</v>
      </c>
      <c r="BD33" s="20">
        <f>SUM('2009-2010'!Q29+'2010-2011'!Z33)</f>
        <v>0</v>
      </c>
      <c r="BE33" s="21">
        <f>SUM('2009-2010'!R29+'2010-2011'!AA33)</f>
        <v>1</v>
      </c>
      <c r="BF33" s="22">
        <f>SUM('2009-2010'!S29+'2010-2011'!AB33)</f>
        <v>1</v>
      </c>
      <c r="BG33" s="20">
        <f>SUM('2009-2010'!B29+'2010-2011'!B33+'2011-2012'!B33)</f>
        <v>1</v>
      </c>
      <c r="BH33" s="21">
        <f>SUM('2009-2010'!C29+'2010-2011'!C33+'2011-2012'!C33)</f>
        <v>1</v>
      </c>
      <c r="BI33" s="22">
        <f>SUM('2009-2010'!D29+'2010-2011'!D33+'2011-2012'!D33)</f>
        <v>0</v>
      </c>
      <c r="BJ33" s="20">
        <f>SUM('2009-2010'!W29)</f>
        <v>0</v>
      </c>
      <c r="BK33" s="21">
        <f>SUM('2009-2010'!X29)</f>
        <v>0</v>
      </c>
      <c r="BL33" s="22">
        <f>SUM('2009-2010'!Y29)</f>
        <v>1</v>
      </c>
      <c r="BM33" s="20">
        <f>SUM('2010-2011'!H33+'2011-2012'!H33)</f>
        <v>0</v>
      </c>
      <c r="BN33" s="21">
        <f>SUM('2010-2011'!I33+'2011-2012'!I33)</f>
        <v>0</v>
      </c>
      <c r="BO33" s="22">
        <f>SUM('2010-2011'!J33+'2011-2012'!J33)</f>
        <v>0</v>
      </c>
      <c r="BP33" s="20">
        <f>SUM('2010-2011'!AF33+'2011-2012'!AC33)</f>
        <v>0</v>
      </c>
      <c r="BQ33" s="21">
        <f>SUM('2010-2011'!AG33+'2011-2012'!AD33)</f>
        <v>0</v>
      </c>
      <c r="BR33" s="22">
        <f>SUM('2010-2011'!AH33+'2011-2012'!AE33)</f>
        <v>0</v>
      </c>
      <c r="BS33" s="20">
        <f>SUM('2011-2012'!Q33)</f>
        <v>0</v>
      </c>
      <c r="BT33" s="21">
        <f>SUM('2011-2012'!R33)</f>
        <v>2</v>
      </c>
      <c r="BU33" s="22">
        <f>SUM('2011-2012'!S33)</f>
        <v>0</v>
      </c>
      <c r="BV33" s="39" t="s">
        <v>9</v>
      </c>
      <c r="BW33" s="11"/>
      <c r="BX33" s="146"/>
      <c r="BY33" s="4"/>
      <c r="BZ33" s="4"/>
      <c r="CA33" s="4"/>
      <c r="CB33" s="4"/>
      <c r="CC33" s="4"/>
    </row>
    <row r="34" spans="1:81" s="55" customFormat="1" ht="16.5" customHeight="1">
      <c r="A34" s="172"/>
      <c r="B34" s="49">
        <f>SUM(B32:B33)</f>
        <v>3</v>
      </c>
      <c r="C34" s="50">
        <f>SUM(C32:C33)</f>
        <v>1</v>
      </c>
      <c r="D34" s="51">
        <f>SUM(D32:D33)</f>
        <v>4</v>
      </c>
      <c r="E34" s="49">
        <f>SUM('2005-2006'!E34+'2006-2007'!E34+'2007-2008'!E42+'2008-2009'!E42+'2009-2010'!E30+'2010-2011'!E34+'2011-2012'!E34)</f>
        <v>9</v>
      </c>
      <c r="F34" s="50">
        <f>SUM('2005-2006'!F34+'2006-2007'!F34+'2007-2008'!F42+'2008-2009'!F42+'2009-2010'!F30+'2010-2011'!F34+'2011-2012'!F34)</f>
        <v>5</v>
      </c>
      <c r="G34" s="51">
        <f>SUM('2005-2006'!G34+'2006-2007'!G34+'2007-2008'!G42+'2008-2009'!G42+'2009-2010'!G30+'2010-2011'!G34+'2011-2012'!G34)</f>
        <v>12</v>
      </c>
      <c r="H34" s="49">
        <f>SUM('2005-2006'!H34+'2006-2007'!H34+'2007-2008'!H42+'2008-2009'!H42+'2009-2010'!H30+'2010-2011'!K34+'2011-2012'!K34)</f>
        <v>6</v>
      </c>
      <c r="I34" s="50">
        <f>SUM('2005-2006'!I34+'2006-2007'!I34+'2007-2008'!I42+'2008-2009'!I42+'2009-2010'!I30+'2010-2011'!L34+'2011-2012'!L34)</f>
        <v>8</v>
      </c>
      <c r="J34" s="51">
        <f>SUM('2005-2006'!J34+'2006-2007'!J34+'2007-2008'!J42+'2008-2009'!J42+'2009-2010'!J30+'2010-2011'!M34+'2011-2012'!M34)</f>
        <v>8</v>
      </c>
      <c r="K34" s="49">
        <f>SUM('2005-2006'!K34+'2007-2008'!N42+'2008-2009'!N42+'2010-2011'!Q34+'2011-2012'!N34)</f>
        <v>5</v>
      </c>
      <c r="L34" s="50">
        <f>SUM('2005-2006'!L34+'2007-2008'!O42+'2008-2009'!O42+'2010-2011'!R34+'2011-2012'!O34)</f>
        <v>5</v>
      </c>
      <c r="M34" s="51">
        <f>SUM('2005-2006'!M34+'2007-2008'!P42+'2008-2009'!P42+'2010-2011'!S34+'2011-2012'!P34)</f>
        <v>9</v>
      </c>
      <c r="N34" s="49">
        <f>SUM(N32:N33)</f>
        <v>1</v>
      </c>
      <c r="O34" s="50">
        <f>SUM(O32:O33)</f>
        <v>1</v>
      </c>
      <c r="P34" s="51">
        <f>SUM(P32:P33)</f>
        <v>1</v>
      </c>
      <c r="Q34" s="49">
        <f>SUM('2005-2006'!Q34+'2006-2007'!Q34+'2007-2008'!T42+'2008-2009'!T42+'2009-2010'!N30+'2010-2011'!T34+'2011-2012'!T34)</f>
        <v>9</v>
      </c>
      <c r="R34" s="50">
        <f>SUM('2005-2006'!R34+'2006-2007'!R34+'2007-2008'!U42+'2008-2009'!U42+'2009-2010'!O30+'2010-2011'!U34+'2011-2012'!U34)</f>
        <v>2</v>
      </c>
      <c r="S34" s="51">
        <f>SUM('2005-2006'!S34+'2006-2007'!S34+'2007-2008'!V42+'2008-2009'!V42+'2009-2010'!P30+'2010-2011'!V34+'2011-2012'!V34)</f>
        <v>9</v>
      </c>
      <c r="T34" s="49">
        <f>SUM('2005-2006'!T34+'2006-2007'!T34+'2007-2008'!Z42+'2008-2009'!Z42+'2010-2011'!AC34+'2011-2012'!Z34)</f>
        <v>9</v>
      </c>
      <c r="U34" s="50">
        <f>SUM('2005-2006'!U34+'2006-2007'!U34+'2007-2008'!AA42+'2008-2009'!AA42+'2010-2011'!AD34+'2011-2012'!AA34)</f>
        <v>4</v>
      </c>
      <c r="V34" s="51">
        <f>SUM('2005-2006'!V34+'2006-2007'!V34+'2007-2008'!AB42+'2008-2009'!AB42+'2010-2011'!AE34+'2011-2012'!AB34)</f>
        <v>5</v>
      </c>
      <c r="W34" s="46"/>
      <c r="X34" s="47"/>
      <c r="Y34" s="48"/>
      <c r="Z34" s="49">
        <f aca="true" t="shared" si="31" ref="Z34:AE34">SUM(Z32:Z33)</f>
        <v>1</v>
      </c>
      <c r="AA34" s="50">
        <f t="shared" si="31"/>
        <v>1</v>
      </c>
      <c r="AB34" s="51">
        <f t="shared" si="31"/>
        <v>2</v>
      </c>
      <c r="AC34" s="49">
        <f t="shared" si="31"/>
        <v>5</v>
      </c>
      <c r="AD34" s="50">
        <f t="shared" si="31"/>
        <v>5</v>
      </c>
      <c r="AE34" s="51">
        <f t="shared" si="31"/>
        <v>5</v>
      </c>
      <c r="AF34" s="49">
        <f aca="true" t="shared" si="32" ref="AF34:AK34">SUM(AF32:AF33)</f>
        <v>3</v>
      </c>
      <c r="AG34" s="50">
        <f t="shared" si="32"/>
        <v>1</v>
      </c>
      <c r="AH34" s="51">
        <f t="shared" si="32"/>
        <v>0</v>
      </c>
      <c r="AI34" s="49">
        <f t="shared" si="32"/>
        <v>4</v>
      </c>
      <c r="AJ34" s="50">
        <f t="shared" si="32"/>
        <v>2</v>
      </c>
      <c r="AK34" s="51">
        <f t="shared" si="32"/>
        <v>2</v>
      </c>
      <c r="AL34" s="49">
        <f aca="true" t="shared" si="33" ref="AL34:AQ34">SUM(AL32:AL33)</f>
        <v>5</v>
      </c>
      <c r="AM34" s="50">
        <f t="shared" si="33"/>
        <v>2</v>
      </c>
      <c r="AN34" s="51">
        <f t="shared" si="33"/>
        <v>1</v>
      </c>
      <c r="AO34" s="49">
        <f t="shared" si="33"/>
        <v>3</v>
      </c>
      <c r="AP34" s="50">
        <f t="shared" si="33"/>
        <v>0</v>
      </c>
      <c r="AQ34" s="51">
        <f t="shared" si="33"/>
        <v>5</v>
      </c>
      <c r="AR34" s="49">
        <f aca="true" t="shared" si="34" ref="AR34:AZ34">SUM(AR32:AR33)</f>
        <v>4</v>
      </c>
      <c r="AS34" s="50">
        <f t="shared" si="34"/>
        <v>1</v>
      </c>
      <c r="AT34" s="51">
        <f t="shared" si="34"/>
        <v>0</v>
      </c>
      <c r="AU34" s="49">
        <f t="shared" si="34"/>
        <v>4</v>
      </c>
      <c r="AV34" s="50">
        <f t="shared" si="34"/>
        <v>1</v>
      </c>
      <c r="AW34" s="51">
        <f t="shared" si="34"/>
        <v>2</v>
      </c>
      <c r="AX34" s="49">
        <f t="shared" si="34"/>
        <v>0</v>
      </c>
      <c r="AY34" s="50">
        <f t="shared" si="34"/>
        <v>2</v>
      </c>
      <c r="AZ34" s="51">
        <f t="shared" si="34"/>
        <v>2</v>
      </c>
      <c r="BA34" s="49">
        <f aca="true" t="shared" si="35" ref="BA34:BF34">SUM(BA32:BA33)</f>
        <v>2</v>
      </c>
      <c r="BB34" s="50">
        <f t="shared" si="35"/>
        <v>2</v>
      </c>
      <c r="BC34" s="51">
        <f t="shared" si="35"/>
        <v>1</v>
      </c>
      <c r="BD34" s="49">
        <f t="shared" si="35"/>
        <v>1</v>
      </c>
      <c r="BE34" s="50">
        <f t="shared" si="35"/>
        <v>1</v>
      </c>
      <c r="BF34" s="51">
        <f t="shared" si="35"/>
        <v>5</v>
      </c>
      <c r="BG34" s="49">
        <f>SUM('2009-2010'!B30+'2010-2011'!B34+'2011-2012'!B34)</f>
        <v>4</v>
      </c>
      <c r="BH34" s="50">
        <f>SUM('2009-2010'!C30+'2010-2011'!C34+'2011-2012'!C34)</f>
        <v>1</v>
      </c>
      <c r="BI34" s="51">
        <f>SUM('2009-2010'!D30+'2010-2011'!D34+'2011-2012'!D34)</f>
        <v>5</v>
      </c>
      <c r="BJ34" s="49">
        <f>SUM(BJ32:BJ33)</f>
        <v>2</v>
      </c>
      <c r="BK34" s="50">
        <f>SUM(BK32:BK33)</f>
        <v>0</v>
      </c>
      <c r="BL34" s="51">
        <f>SUM(BL32:BL33)</f>
        <v>2</v>
      </c>
      <c r="BM34" s="49">
        <f>SUM('2010-2011'!H34+'2011-2012'!H34)</f>
        <v>1</v>
      </c>
      <c r="BN34" s="50">
        <f>SUM('2010-2011'!I34+'2011-2012'!I34)</f>
        <v>1</v>
      </c>
      <c r="BO34" s="51">
        <f>SUM('2010-2011'!J34+'2011-2012'!J34)</f>
        <v>3</v>
      </c>
      <c r="BP34" s="49">
        <f>SUM('2010-2011'!AF34+'2011-2012'!AC34)</f>
        <v>1</v>
      </c>
      <c r="BQ34" s="50">
        <f>SUM('2010-2011'!AG34+'2011-2012'!AD34)</f>
        <v>1</v>
      </c>
      <c r="BR34" s="51">
        <f>SUM('2010-2011'!AH34+'2011-2012'!AE34)</f>
        <v>3</v>
      </c>
      <c r="BS34" s="49">
        <f>SUM('2011-2012'!Q34)</f>
        <v>0</v>
      </c>
      <c r="BT34" s="50">
        <f>SUM('2011-2012'!R34)</f>
        <v>3</v>
      </c>
      <c r="BU34" s="51">
        <f>SUM('2011-2012'!S34)</f>
        <v>2</v>
      </c>
      <c r="BV34" s="76" t="s">
        <v>10</v>
      </c>
      <c r="BW34" s="53"/>
      <c r="BX34" s="147"/>
      <c r="BY34" s="54"/>
      <c r="BZ34" s="54"/>
      <c r="CA34" s="54"/>
      <c r="CB34" s="54"/>
      <c r="CC34" s="54"/>
    </row>
    <row r="35" spans="1:81" ht="16.5" customHeight="1">
      <c r="A35" s="173"/>
      <c r="B35" s="157">
        <f>SUM(B34:D34)</f>
        <v>8</v>
      </c>
      <c r="C35" s="158"/>
      <c r="D35" s="159"/>
      <c r="E35" s="157">
        <f>SUM(E34:G34)</f>
        <v>26</v>
      </c>
      <c r="F35" s="158"/>
      <c r="G35" s="159"/>
      <c r="H35" s="157">
        <f>SUM(H34:J34)</f>
        <v>22</v>
      </c>
      <c r="I35" s="158"/>
      <c r="J35" s="159"/>
      <c r="K35" s="157">
        <f>SUM(K34:M34)</f>
        <v>19</v>
      </c>
      <c r="L35" s="158"/>
      <c r="M35" s="159"/>
      <c r="N35" s="157">
        <f>SUM(N34:P34)</f>
        <v>3</v>
      </c>
      <c r="O35" s="158"/>
      <c r="P35" s="159"/>
      <c r="Q35" s="157">
        <f>SUM(Q34:S34)</f>
        <v>20</v>
      </c>
      <c r="R35" s="158"/>
      <c r="S35" s="159"/>
      <c r="T35" s="157">
        <f>SUM(T34:V34)</f>
        <v>18</v>
      </c>
      <c r="U35" s="158"/>
      <c r="V35" s="159"/>
      <c r="W35" s="30"/>
      <c r="X35" s="31"/>
      <c r="Y35" s="32"/>
      <c r="Z35" s="157">
        <f>SUM(Z34:AB34)</f>
        <v>4</v>
      </c>
      <c r="AA35" s="158"/>
      <c r="AB35" s="159"/>
      <c r="AC35" s="157">
        <f>SUM(AC34:AE34)</f>
        <v>15</v>
      </c>
      <c r="AD35" s="158"/>
      <c r="AE35" s="159"/>
      <c r="AF35" s="157">
        <f>SUM(AF34:AH34)</f>
        <v>4</v>
      </c>
      <c r="AG35" s="158"/>
      <c r="AH35" s="159"/>
      <c r="AI35" s="157">
        <f>SUM(AI34:AK34)</f>
        <v>8</v>
      </c>
      <c r="AJ35" s="158"/>
      <c r="AK35" s="159"/>
      <c r="AL35" s="157">
        <f>SUM(AL34:AN34)</f>
        <v>8</v>
      </c>
      <c r="AM35" s="158"/>
      <c r="AN35" s="159"/>
      <c r="AO35" s="157">
        <f>SUM(AO34:AQ34)</f>
        <v>8</v>
      </c>
      <c r="AP35" s="158"/>
      <c r="AQ35" s="159"/>
      <c r="AR35" s="157">
        <f>SUM(AR34:AT34)</f>
        <v>5</v>
      </c>
      <c r="AS35" s="158"/>
      <c r="AT35" s="159"/>
      <c r="AU35" s="157">
        <f>SUM(AU34:AW34)</f>
        <v>7</v>
      </c>
      <c r="AV35" s="158"/>
      <c r="AW35" s="159"/>
      <c r="AX35" s="157">
        <f>SUM(AX34:AZ34)</f>
        <v>4</v>
      </c>
      <c r="AY35" s="158"/>
      <c r="AZ35" s="159"/>
      <c r="BA35" s="157">
        <f>SUM(BA34:BC34)</f>
        <v>5</v>
      </c>
      <c r="BB35" s="158"/>
      <c r="BC35" s="159"/>
      <c r="BD35" s="157">
        <f>SUM(BD34:BF34)</f>
        <v>7</v>
      </c>
      <c r="BE35" s="158"/>
      <c r="BF35" s="159"/>
      <c r="BG35" s="157">
        <f>SUM(BG34:BI34)</f>
        <v>10</v>
      </c>
      <c r="BH35" s="158"/>
      <c r="BI35" s="159"/>
      <c r="BJ35" s="157">
        <f>SUM(BJ34:BL34)</f>
        <v>4</v>
      </c>
      <c r="BK35" s="158"/>
      <c r="BL35" s="159"/>
      <c r="BM35" s="157">
        <f>SUM(BM34:BO34)</f>
        <v>5</v>
      </c>
      <c r="BN35" s="158"/>
      <c r="BO35" s="159"/>
      <c r="BP35" s="157">
        <f>SUM(BP34:BR34)</f>
        <v>5</v>
      </c>
      <c r="BQ35" s="158"/>
      <c r="BR35" s="159"/>
      <c r="BS35" s="157">
        <f>SUM(BS34:BU34)</f>
        <v>5</v>
      </c>
      <c r="BT35" s="158"/>
      <c r="BU35" s="159"/>
      <c r="BV35" s="40" t="s">
        <v>17</v>
      </c>
      <c r="BW35" s="12">
        <f>SUM(B35:BU35)</f>
        <v>220</v>
      </c>
      <c r="BX35" s="146">
        <f>'2005-2006'!AG35+'2006-2007'!AG35+'2007-2008'!AM43+'2008-2009'!AS43+'2009-2010'!AG31+'2010-2011'!AJ35</f>
        <v>189</v>
      </c>
      <c r="BY35" s="4"/>
      <c r="BZ35" s="4"/>
      <c r="CA35" s="4"/>
      <c r="CB35" s="4"/>
      <c r="CC35" s="4"/>
    </row>
    <row r="36" spans="1:81" ht="16.5" customHeight="1">
      <c r="A36" s="171" t="s">
        <v>29</v>
      </c>
      <c r="B36" s="17">
        <f>'2005-2006'!B36</f>
        <v>1</v>
      </c>
      <c r="C36" s="18">
        <f>'2005-2006'!C36</f>
        <v>1</v>
      </c>
      <c r="D36" s="19">
        <f>'2005-2006'!D36</f>
        <v>1</v>
      </c>
      <c r="E36" s="17">
        <f>'2005-2006'!E36</f>
        <v>1</v>
      </c>
      <c r="F36" s="18">
        <f>'2005-2006'!F36</f>
        <v>1</v>
      </c>
      <c r="G36" s="19">
        <f>'2005-2006'!G36</f>
        <v>1</v>
      </c>
      <c r="H36" s="17">
        <f>'2005-2006'!H36</f>
        <v>0</v>
      </c>
      <c r="I36" s="18">
        <f>'2005-2006'!I36</f>
        <v>0</v>
      </c>
      <c r="J36" s="19">
        <f>'2005-2006'!J36</f>
        <v>3</v>
      </c>
      <c r="K36" s="17">
        <f>'2005-2006'!K36</f>
        <v>2</v>
      </c>
      <c r="L36" s="18">
        <f>'2005-2006'!L36</f>
        <v>0</v>
      </c>
      <c r="M36" s="19">
        <f>'2005-2006'!M36</f>
        <v>1</v>
      </c>
      <c r="N36" s="17">
        <f>'2005-2006'!N36</f>
        <v>2</v>
      </c>
      <c r="O36" s="18">
        <f>'2005-2006'!O36</f>
        <v>0</v>
      </c>
      <c r="P36" s="19">
        <f>'2005-2006'!P36</f>
        <v>1</v>
      </c>
      <c r="Q36" s="17">
        <f>'2005-2006'!Q36</f>
        <v>0</v>
      </c>
      <c r="R36" s="18">
        <f>'2005-2006'!R36</f>
        <v>2</v>
      </c>
      <c r="S36" s="19">
        <f>'2005-2006'!S36</f>
        <v>1</v>
      </c>
      <c r="T36" s="17">
        <f>'2005-2006'!T36</f>
        <v>1</v>
      </c>
      <c r="U36" s="18">
        <f>'2005-2006'!U36</f>
        <v>1</v>
      </c>
      <c r="V36" s="19">
        <f>'2005-2006'!V36</f>
        <v>1</v>
      </c>
      <c r="W36" s="17">
        <f>'2005-2006'!W36</f>
        <v>1</v>
      </c>
      <c r="X36" s="18">
        <f>'2005-2006'!X36</f>
        <v>1</v>
      </c>
      <c r="Y36" s="19">
        <f>'2005-2006'!Y36</f>
        <v>1</v>
      </c>
      <c r="Z36" s="23"/>
      <c r="AA36" s="24"/>
      <c r="AB36" s="25"/>
      <c r="AC36" s="17">
        <f>'2005-2006'!AC36</f>
        <v>1</v>
      </c>
      <c r="AD36" s="18">
        <f>'2005-2006'!AD36</f>
        <v>0</v>
      </c>
      <c r="AE36" s="19">
        <f>'2005-2006'!AE36</f>
        <v>2</v>
      </c>
      <c r="AF36" s="17">
        <v>0</v>
      </c>
      <c r="AG36" s="18">
        <v>0</v>
      </c>
      <c r="AH36" s="19">
        <v>0</v>
      </c>
      <c r="AI36" s="17">
        <v>0</v>
      </c>
      <c r="AJ36" s="18">
        <v>0</v>
      </c>
      <c r="AK36" s="19">
        <v>0</v>
      </c>
      <c r="AL36" s="17">
        <v>0</v>
      </c>
      <c r="AM36" s="18">
        <v>0</v>
      </c>
      <c r="AN36" s="19">
        <v>0</v>
      </c>
      <c r="AO36" s="17">
        <v>0</v>
      </c>
      <c r="AP36" s="18">
        <v>0</v>
      </c>
      <c r="AQ36" s="19">
        <v>0</v>
      </c>
      <c r="AR36" s="17">
        <v>0</v>
      </c>
      <c r="AS36" s="18">
        <v>0</v>
      </c>
      <c r="AT36" s="19">
        <v>0</v>
      </c>
      <c r="AU36" s="17">
        <v>0</v>
      </c>
      <c r="AV36" s="18">
        <v>0</v>
      </c>
      <c r="AW36" s="19">
        <v>0</v>
      </c>
      <c r="AX36" s="17">
        <v>0</v>
      </c>
      <c r="AY36" s="18">
        <v>0</v>
      </c>
      <c r="AZ36" s="19">
        <v>0</v>
      </c>
      <c r="BA36" s="17">
        <v>0</v>
      </c>
      <c r="BB36" s="18">
        <v>0</v>
      </c>
      <c r="BC36" s="19">
        <v>0</v>
      </c>
      <c r="BD36" s="17">
        <v>0</v>
      </c>
      <c r="BE36" s="18">
        <v>0</v>
      </c>
      <c r="BF36" s="19">
        <v>0</v>
      </c>
      <c r="BG36" s="17">
        <v>0</v>
      </c>
      <c r="BH36" s="18">
        <v>0</v>
      </c>
      <c r="BI36" s="19">
        <v>0</v>
      </c>
      <c r="BJ36" s="17">
        <v>0</v>
      </c>
      <c r="BK36" s="18">
        <v>0</v>
      </c>
      <c r="BL36" s="19">
        <v>0</v>
      </c>
      <c r="BM36" s="17">
        <v>0</v>
      </c>
      <c r="BN36" s="18">
        <v>0</v>
      </c>
      <c r="BO36" s="19">
        <v>0</v>
      </c>
      <c r="BP36" s="17">
        <v>0</v>
      </c>
      <c r="BQ36" s="18">
        <v>0</v>
      </c>
      <c r="BR36" s="19">
        <v>0</v>
      </c>
      <c r="BS36" s="17">
        <v>0</v>
      </c>
      <c r="BT36" s="18">
        <v>0</v>
      </c>
      <c r="BU36" s="19">
        <v>0</v>
      </c>
      <c r="BV36" s="39" t="s">
        <v>8</v>
      </c>
      <c r="BW36" s="13"/>
      <c r="BX36" s="146"/>
      <c r="BY36" s="4"/>
      <c r="BZ36" s="4"/>
      <c r="CA36" s="4"/>
      <c r="CB36" s="4"/>
      <c r="CC36" s="4"/>
    </row>
    <row r="37" spans="1:81" ht="16.5" customHeight="1">
      <c r="A37" s="172"/>
      <c r="B37" s="20">
        <f>'2005-2006'!B37</f>
        <v>0</v>
      </c>
      <c r="C37" s="21">
        <f>'2005-2006'!C37</f>
        <v>0</v>
      </c>
      <c r="D37" s="22">
        <f>'2005-2006'!D37</f>
        <v>0</v>
      </c>
      <c r="E37" s="20">
        <f>'2005-2006'!E37</f>
        <v>1</v>
      </c>
      <c r="F37" s="21">
        <f>'2005-2006'!F37</f>
        <v>0</v>
      </c>
      <c r="G37" s="22">
        <f>'2005-2006'!G37</f>
        <v>0</v>
      </c>
      <c r="H37" s="20">
        <f>'2005-2006'!H37</f>
        <v>0</v>
      </c>
      <c r="I37" s="21">
        <f>'2005-2006'!I37</f>
        <v>3</v>
      </c>
      <c r="J37" s="22">
        <f>'2005-2006'!J37</f>
        <v>0</v>
      </c>
      <c r="K37" s="20">
        <f>'2005-2006'!K37</f>
        <v>0</v>
      </c>
      <c r="L37" s="21">
        <f>'2005-2006'!L37</f>
        <v>0</v>
      </c>
      <c r="M37" s="22">
        <f>'2005-2006'!M37</f>
        <v>1</v>
      </c>
      <c r="N37" s="20">
        <f>'2005-2006'!N37</f>
        <v>0</v>
      </c>
      <c r="O37" s="21">
        <f>'2005-2006'!O37</f>
        <v>0</v>
      </c>
      <c r="P37" s="22">
        <f>'2005-2006'!P37</f>
        <v>0</v>
      </c>
      <c r="Q37" s="20">
        <f>'2005-2006'!Q37</f>
        <v>0</v>
      </c>
      <c r="R37" s="21">
        <f>'2005-2006'!R37</f>
        <v>0</v>
      </c>
      <c r="S37" s="22">
        <f>'2005-2006'!S37</f>
        <v>0</v>
      </c>
      <c r="T37" s="20">
        <f>'2005-2006'!T37</f>
        <v>0</v>
      </c>
      <c r="U37" s="21">
        <f>'2005-2006'!U37</f>
        <v>1</v>
      </c>
      <c r="V37" s="22">
        <f>'2005-2006'!V37</f>
        <v>0</v>
      </c>
      <c r="W37" s="20">
        <f>'2005-2006'!W37</f>
        <v>1</v>
      </c>
      <c r="X37" s="21">
        <f>'2005-2006'!X37</f>
        <v>0</v>
      </c>
      <c r="Y37" s="22">
        <f>'2005-2006'!Y37</f>
        <v>0</v>
      </c>
      <c r="Z37" s="26"/>
      <c r="AA37" s="27"/>
      <c r="AB37" s="28"/>
      <c r="AC37" s="20">
        <f>'2005-2006'!AC37</f>
        <v>2</v>
      </c>
      <c r="AD37" s="21">
        <f>'2005-2006'!AD37</f>
        <v>0</v>
      </c>
      <c r="AE37" s="22">
        <f>'2005-2006'!AE37</f>
        <v>0</v>
      </c>
      <c r="AF37" s="20">
        <v>0</v>
      </c>
      <c r="AG37" s="21">
        <v>0</v>
      </c>
      <c r="AH37" s="22">
        <v>0</v>
      </c>
      <c r="AI37" s="20">
        <v>0</v>
      </c>
      <c r="AJ37" s="21">
        <v>0</v>
      </c>
      <c r="AK37" s="22">
        <v>0</v>
      </c>
      <c r="AL37" s="20">
        <v>0</v>
      </c>
      <c r="AM37" s="21">
        <v>0</v>
      </c>
      <c r="AN37" s="22">
        <v>0</v>
      </c>
      <c r="AO37" s="20">
        <v>0</v>
      </c>
      <c r="AP37" s="21">
        <v>0</v>
      </c>
      <c r="AQ37" s="22">
        <v>0</v>
      </c>
      <c r="AR37" s="20">
        <v>0</v>
      </c>
      <c r="AS37" s="21">
        <v>0</v>
      </c>
      <c r="AT37" s="22">
        <v>0</v>
      </c>
      <c r="AU37" s="20">
        <v>0</v>
      </c>
      <c r="AV37" s="21">
        <v>0</v>
      </c>
      <c r="AW37" s="22">
        <v>0</v>
      </c>
      <c r="AX37" s="20">
        <v>0</v>
      </c>
      <c r="AY37" s="21">
        <v>0</v>
      </c>
      <c r="AZ37" s="22">
        <v>0</v>
      </c>
      <c r="BA37" s="20">
        <v>0</v>
      </c>
      <c r="BB37" s="21">
        <v>0</v>
      </c>
      <c r="BC37" s="22">
        <v>0</v>
      </c>
      <c r="BD37" s="20">
        <v>0</v>
      </c>
      <c r="BE37" s="21">
        <v>0</v>
      </c>
      <c r="BF37" s="22">
        <v>0</v>
      </c>
      <c r="BG37" s="20">
        <v>0</v>
      </c>
      <c r="BH37" s="21">
        <v>0</v>
      </c>
      <c r="BI37" s="22">
        <v>0</v>
      </c>
      <c r="BJ37" s="20">
        <v>0</v>
      </c>
      <c r="BK37" s="21">
        <v>0</v>
      </c>
      <c r="BL37" s="22">
        <v>0</v>
      </c>
      <c r="BM37" s="20">
        <v>0</v>
      </c>
      <c r="BN37" s="21">
        <v>0</v>
      </c>
      <c r="BO37" s="22">
        <v>0</v>
      </c>
      <c r="BP37" s="20">
        <v>0</v>
      </c>
      <c r="BQ37" s="21">
        <v>0</v>
      </c>
      <c r="BR37" s="22">
        <v>0</v>
      </c>
      <c r="BS37" s="20">
        <v>0</v>
      </c>
      <c r="BT37" s="21">
        <v>0</v>
      </c>
      <c r="BU37" s="22">
        <v>0</v>
      </c>
      <c r="BV37" s="39" t="s">
        <v>9</v>
      </c>
      <c r="BW37" s="11"/>
      <c r="BX37" s="146"/>
      <c r="BY37" s="4"/>
      <c r="BZ37" s="4"/>
      <c r="CA37" s="4"/>
      <c r="CB37" s="4"/>
      <c r="CC37" s="4"/>
    </row>
    <row r="38" spans="1:81" s="55" customFormat="1" ht="16.5" customHeight="1">
      <c r="A38" s="172"/>
      <c r="B38" s="49">
        <f aca="true" t="shared" si="36" ref="B38:G38">SUM(B36:B37)</f>
        <v>1</v>
      </c>
      <c r="C38" s="50">
        <f t="shared" si="36"/>
        <v>1</v>
      </c>
      <c r="D38" s="51">
        <f t="shared" si="36"/>
        <v>1</v>
      </c>
      <c r="E38" s="49">
        <f t="shared" si="36"/>
        <v>2</v>
      </c>
      <c r="F38" s="50">
        <f t="shared" si="36"/>
        <v>1</v>
      </c>
      <c r="G38" s="51">
        <f t="shared" si="36"/>
        <v>1</v>
      </c>
      <c r="H38" s="49">
        <f aca="true" t="shared" si="37" ref="H38:AE38">SUM(H36:H37)</f>
        <v>0</v>
      </c>
      <c r="I38" s="50">
        <f t="shared" si="37"/>
        <v>3</v>
      </c>
      <c r="J38" s="51">
        <f t="shared" si="37"/>
        <v>3</v>
      </c>
      <c r="K38" s="49">
        <f t="shared" si="37"/>
        <v>2</v>
      </c>
      <c r="L38" s="50">
        <f t="shared" si="37"/>
        <v>0</v>
      </c>
      <c r="M38" s="51">
        <f t="shared" si="37"/>
        <v>2</v>
      </c>
      <c r="N38" s="49">
        <f t="shared" si="37"/>
        <v>2</v>
      </c>
      <c r="O38" s="50">
        <f t="shared" si="37"/>
        <v>0</v>
      </c>
      <c r="P38" s="51">
        <f t="shared" si="37"/>
        <v>1</v>
      </c>
      <c r="Q38" s="49">
        <f t="shared" si="37"/>
        <v>0</v>
      </c>
      <c r="R38" s="50">
        <f t="shared" si="37"/>
        <v>2</v>
      </c>
      <c r="S38" s="51">
        <f t="shared" si="37"/>
        <v>1</v>
      </c>
      <c r="T38" s="49">
        <f>SUM(T36:T37)</f>
        <v>1</v>
      </c>
      <c r="U38" s="50">
        <f>SUM(U36:U37)</f>
        <v>2</v>
      </c>
      <c r="V38" s="51">
        <f>SUM(V36:V37)</f>
        <v>1</v>
      </c>
      <c r="W38" s="49">
        <f t="shared" si="37"/>
        <v>2</v>
      </c>
      <c r="X38" s="50">
        <f t="shared" si="37"/>
        <v>1</v>
      </c>
      <c r="Y38" s="51">
        <f t="shared" si="37"/>
        <v>1</v>
      </c>
      <c r="Z38" s="46"/>
      <c r="AA38" s="47"/>
      <c r="AB38" s="48"/>
      <c r="AC38" s="49">
        <f t="shared" si="37"/>
        <v>3</v>
      </c>
      <c r="AD38" s="50">
        <f t="shared" si="37"/>
        <v>0</v>
      </c>
      <c r="AE38" s="51">
        <f t="shared" si="37"/>
        <v>2</v>
      </c>
      <c r="AF38" s="49">
        <f aca="true" t="shared" si="38" ref="AF38:AK38">SUM(AF36:AF37)</f>
        <v>0</v>
      </c>
      <c r="AG38" s="50">
        <f t="shared" si="38"/>
        <v>0</v>
      </c>
      <c r="AH38" s="51">
        <f t="shared" si="38"/>
        <v>0</v>
      </c>
      <c r="AI38" s="49">
        <f t="shared" si="38"/>
        <v>0</v>
      </c>
      <c r="AJ38" s="50">
        <f t="shared" si="38"/>
        <v>0</v>
      </c>
      <c r="AK38" s="51">
        <f t="shared" si="38"/>
        <v>0</v>
      </c>
      <c r="AL38" s="49">
        <f aca="true" t="shared" si="39" ref="AL38:AQ38">SUM(AL36:AL37)</f>
        <v>0</v>
      </c>
      <c r="AM38" s="50">
        <f t="shared" si="39"/>
        <v>0</v>
      </c>
      <c r="AN38" s="51">
        <f t="shared" si="39"/>
        <v>0</v>
      </c>
      <c r="AO38" s="49">
        <f t="shared" si="39"/>
        <v>0</v>
      </c>
      <c r="AP38" s="50">
        <f t="shared" si="39"/>
        <v>0</v>
      </c>
      <c r="AQ38" s="51">
        <f t="shared" si="39"/>
        <v>0</v>
      </c>
      <c r="AR38" s="49">
        <f aca="true" t="shared" si="40" ref="AR38:AZ38">SUM(AR36:AR37)</f>
        <v>0</v>
      </c>
      <c r="AS38" s="50">
        <f t="shared" si="40"/>
        <v>0</v>
      </c>
      <c r="AT38" s="51">
        <f t="shared" si="40"/>
        <v>0</v>
      </c>
      <c r="AU38" s="49">
        <f t="shared" si="40"/>
        <v>0</v>
      </c>
      <c r="AV38" s="50">
        <f t="shared" si="40"/>
        <v>0</v>
      </c>
      <c r="AW38" s="51">
        <f t="shared" si="40"/>
        <v>0</v>
      </c>
      <c r="AX38" s="49">
        <f t="shared" si="40"/>
        <v>0</v>
      </c>
      <c r="AY38" s="50">
        <f t="shared" si="40"/>
        <v>0</v>
      </c>
      <c r="AZ38" s="51">
        <f t="shared" si="40"/>
        <v>0</v>
      </c>
      <c r="BA38" s="49">
        <f aca="true" t="shared" si="41" ref="BA38:BI38">SUM(BA36:BA37)</f>
        <v>0</v>
      </c>
      <c r="BB38" s="50">
        <f t="shared" si="41"/>
        <v>0</v>
      </c>
      <c r="BC38" s="51">
        <f t="shared" si="41"/>
        <v>0</v>
      </c>
      <c r="BD38" s="49">
        <f t="shared" si="41"/>
        <v>0</v>
      </c>
      <c r="BE38" s="50">
        <f t="shared" si="41"/>
        <v>0</v>
      </c>
      <c r="BF38" s="51">
        <f t="shared" si="41"/>
        <v>0</v>
      </c>
      <c r="BG38" s="49">
        <f t="shared" si="41"/>
        <v>0</v>
      </c>
      <c r="BH38" s="50">
        <f t="shared" si="41"/>
        <v>0</v>
      </c>
      <c r="BI38" s="51">
        <f t="shared" si="41"/>
        <v>0</v>
      </c>
      <c r="BJ38" s="49">
        <f aca="true" t="shared" si="42" ref="BJ38:BR38">SUM(BJ36:BJ37)</f>
        <v>0</v>
      </c>
      <c r="BK38" s="50">
        <f t="shared" si="42"/>
        <v>0</v>
      </c>
      <c r="BL38" s="51">
        <f t="shared" si="42"/>
        <v>0</v>
      </c>
      <c r="BM38" s="49">
        <f t="shared" si="42"/>
        <v>0</v>
      </c>
      <c r="BN38" s="50">
        <f t="shared" si="42"/>
        <v>0</v>
      </c>
      <c r="BO38" s="51">
        <f t="shared" si="42"/>
        <v>0</v>
      </c>
      <c r="BP38" s="49">
        <f t="shared" si="42"/>
        <v>0</v>
      </c>
      <c r="BQ38" s="50">
        <f t="shared" si="42"/>
        <v>0</v>
      </c>
      <c r="BR38" s="51">
        <f t="shared" si="42"/>
        <v>0</v>
      </c>
      <c r="BS38" s="49">
        <f>SUM(BS36:BS37)</f>
        <v>0</v>
      </c>
      <c r="BT38" s="50">
        <f>SUM(BT36:BT37)</f>
        <v>0</v>
      </c>
      <c r="BU38" s="51">
        <f>SUM(BU36:BU37)</f>
        <v>0</v>
      </c>
      <c r="BV38" s="76" t="s">
        <v>10</v>
      </c>
      <c r="BW38" s="53"/>
      <c r="BX38" s="147"/>
      <c r="BY38" s="54"/>
      <c r="BZ38" s="54"/>
      <c r="CA38" s="54"/>
      <c r="CB38" s="54"/>
      <c r="CC38" s="54"/>
    </row>
    <row r="39" spans="1:81" ht="16.5" customHeight="1">
      <c r="A39" s="173"/>
      <c r="B39" s="157">
        <f>SUM(B38:D38)</f>
        <v>3</v>
      </c>
      <c r="C39" s="158"/>
      <c r="D39" s="159"/>
      <c r="E39" s="157">
        <f>SUM(E38:G38)</f>
        <v>4</v>
      </c>
      <c r="F39" s="158"/>
      <c r="G39" s="159"/>
      <c r="H39" s="157">
        <f>SUM(H38:J38)</f>
        <v>6</v>
      </c>
      <c r="I39" s="158"/>
      <c r="J39" s="159"/>
      <c r="K39" s="157">
        <f>SUM(K38:M38)</f>
        <v>4</v>
      </c>
      <c r="L39" s="158"/>
      <c r="M39" s="159"/>
      <c r="N39" s="157">
        <f>SUM(N38:P38)</f>
        <v>3</v>
      </c>
      <c r="O39" s="158"/>
      <c r="P39" s="159"/>
      <c r="Q39" s="157">
        <f>SUM(Q38:S38)</f>
        <v>3</v>
      </c>
      <c r="R39" s="158"/>
      <c r="S39" s="159"/>
      <c r="T39" s="157">
        <f>SUM(T38:V38)</f>
        <v>4</v>
      </c>
      <c r="U39" s="158"/>
      <c r="V39" s="159"/>
      <c r="W39" s="157">
        <f>SUM(W38:Y38)</f>
        <v>4</v>
      </c>
      <c r="X39" s="158"/>
      <c r="Y39" s="159"/>
      <c r="Z39" s="30"/>
      <c r="AA39" s="31"/>
      <c r="AB39" s="32"/>
      <c r="AC39" s="157">
        <f>SUM(AC38:AE38)</f>
        <v>5</v>
      </c>
      <c r="AD39" s="158"/>
      <c r="AE39" s="159"/>
      <c r="AF39" s="157">
        <f>SUM(AF38:AH38)</f>
        <v>0</v>
      </c>
      <c r="AG39" s="158"/>
      <c r="AH39" s="159"/>
      <c r="AI39" s="157">
        <f>SUM(AI38:AK38)</f>
        <v>0</v>
      </c>
      <c r="AJ39" s="158"/>
      <c r="AK39" s="159"/>
      <c r="AL39" s="157">
        <f>SUM(AL38:AN38)</f>
        <v>0</v>
      </c>
      <c r="AM39" s="158"/>
      <c r="AN39" s="159"/>
      <c r="AO39" s="157">
        <f>SUM(AO38:AQ38)</f>
        <v>0</v>
      </c>
      <c r="AP39" s="158"/>
      <c r="AQ39" s="159"/>
      <c r="AR39" s="157">
        <f>SUM(AR38:AT38)</f>
        <v>0</v>
      </c>
      <c r="AS39" s="158"/>
      <c r="AT39" s="159"/>
      <c r="AU39" s="157">
        <f>SUM(AU38:AW38)</f>
        <v>0</v>
      </c>
      <c r="AV39" s="158"/>
      <c r="AW39" s="159"/>
      <c r="AX39" s="157">
        <f>SUM(AX38:AZ38)</f>
        <v>0</v>
      </c>
      <c r="AY39" s="158"/>
      <c r="AZ39" s="159"/>
      <c r="BA39" s="157">
        <f>SUM(BA38:BC38)</f>
        <v>0</v>
      </c>
      <c r="BB39" s="158"/>
      <c r="BC39" s="159"/>
      <c r="BD39" s="157">
        <f>SUM(BD38:BF38)</f>
        <v>0</v>
      </c>
      <c r="BE39" s="158"/>
      <c r="BF39" s="159"/>
      <c r="BG39" s="157">
        <f>SUM(BG38:BI38)</f>
        <v>0</v>
      </c>
      <c r="BH39" s="158"/>
      <c r="BI39" s="159"/>
      <c r="BJ39" s="157">
        <f>SUM(BJ38:BL38)</f>
        <v>0</v>
      </c>
      <c r="BK39" s="158"/>
      <c r="BL39" s="159"/>
      <c r="BM39" s="157">
        <f>SUM(BM38:BO38)</f>
        <v>0</v>
      </c>
      <c r="BN39" s="158"/>
      <c r="BO39" s="159"/>
      <c r="BP39" s="157">
        <f>SUM(BP38:BR38)</f>
        <v>0</v>
      </c>
      <c r="BQ39" s="158"/>
      <c r="BR39" s="159"/>
      <c r="BS39" s="157">
        <f>SUM(BS38:BU38)</f>
        <v>0</v>
      </c>
      <c r="BT39" s="158"/>
      <c r="BU39" s="159"/>
      <c r="BV39" s="40" t="s">
        <v>17</v>
      </c>
      <c r="BW39" s="12">
        <f>SUM(B39:BU39)</f>
        <v>36</v>
      </c>
      <c r="BX39" s="146">
        <f>'2005-2006'!AG39</f>
        <v>36</v>
      </c>
      <c r="BY39" s="4"/>
      <c r="BZ39" s="4"/>
      <c r="CA39" s="4"/>
      <c r="CB39" s="4"/>
      <c r="CC39" s="4"/>
    </row>
    <row r="40" spans="1:81" ht="16.5" customHeight="1">
      <c r="A40" s="171" t="s">
        <v>32</v>
      </c>
      <c r="B40" s="17">
        <f>SUM('2005-2006'!B40+'2007-2008'!B48+'2008-2009'!B48)</f>
        <v>1</v>
      </c>
      <c r="C40" s="18">
        <f>SUM('2005-2006'!C40+'2007-2008'!C48+'2008-2009'!C48)</f>
        <v>3</v>
      </c>
      <c r="D40" s="19">
        <f>SUM('2005-2006'!D40+'2007-2008'!D48+'2008-2009'!D48)</f>
        <v>3</v>
      </c>
      <c r="E40" s="17">
        <f>SUM('2005-2006'!E40+'2006-2007'!E40+'2007-2008'!E48+'2008-2009'!E48+'2009-2010'!E36)</f>
        <v>3</v>
      </c>
      <c r="F40" s="18">
        <f>SUM('2005-2006'!F40+'2006-2007'!F40+'2007-2008'!F48+'2008-2009'!F48+'2009-2010'!F36)</f>
        <v>4</v>
      </c>
      <c r="G40" s="19">
        <f>SUM('2005-2006'!G40+'2006-2007'!G40+'2007-2008'!G48+'2008-2009'!G48+'2009-2010'!G36)</f>
        <v>6</v>
      </c>
      <c r="H40" s="17">
        <f>SUM('2005-2006'!H40+'2006-2007'!H40+'2007-2008'!H48+'2008-2009'!H48+'2009-2010'!H36)</f>
        <v>2</v>
      </c>
      <c r="I40" s="18">
        <f>SUM('2005-2006'!I40+'2006-2007'!I40+'2007-2008'!I48+'2008-2009'!I48+'2009-2010'!I36)</f>
        <v>6</v>
      </c>
      <c r="J40" s="19">
        <f>SUM('2005-2006'!J40+'2006-2007'!J40+'2007-2008'!J48+'2008-2009'!J48+'2009-2010'!J36)</f>
        <v>6</v>
      </c>
      <c r="K40" s="17">
        <f>SUM('2005-2006'!K40+'2007-2008'!N48+'2008-2009'!N48)</f>
        <v>3</v>
      </c>
      <c r="L40" s="18">
        <f>SUM('2005-2006'!L40+'2007-2008'!O48+'2008-2009'!O48)</f>
        <v>2</v>
      </c>
      <c r="M40" s="19">
        <f>SUM('2005-2006'!M40+'2007-2008'!P48+'2008-2009'!P48)</f>
        <v>2</v>
      </c>
      <c r="N40" s="17">
        <f>'2005-2006'!N40</f>
        <v>3</v>
      </c>
      <c r="O40" s="18">
        <f>'2005-2006'!O40</f>
        <v>0</v>
      </c>
      <c r="P40" s="19">
        <f>'2005-2006'!P40</f>
        <v>0</v>
      </c>
      <c r="Q40" s="17">
        <f>SUM('2005-2006'!Q40+'2006-2007'!Q40+'2007-2008'!T48+'2008-2009'!T48+'2009-2010'!N36)</f>
        <v>6</v>
      </c>
      <c r="R40" s="18">
        <f>SUM('2005-2006'!R40+'2006-2007'!R40+'2007-2008'!U48+'2008-2009'!U48+'2009-2010'!O36)</f>
        <v>2</v>
      </c>
      <c r="S40" s="19">
        <f>SUM('2005-2006'!S40+'2006-2007'!S40+'2007-2008'!V48+'2008-2009'!V48+'2009-2010'!P36)</f>
        <v>5</v>
      </c>
      <c r="T40" s="17">
        <f>SUM('2005-2006'!T40+'2006-2007'!T40+'2007-2008'!Z48+'2008-2009'!Z48)</f>
        <v>3</v>
      </c>
      <c r="U40" s="18">
        <f>SUM('2005-2006'!U40+'2006-2007'!U40+'2007-2008'!AA48+'2008-2009'!AA48)</f>
        <v>1</v>
      </c>
      <c r="V40" s="19">
        <f>SUM('2005-2006'!V40+'2006-2007'!V40+'2007-2008'!AB48+'2008-2009'!AB48)</f>
        <v>6</v>
      </c>
      <c r="W40" s="17">
        <f>SUM('2005-2006'!W40+'2006-2007'!W40+'2007-2008'!AC48+'2008-2009'!AC48+'2009-2010'!T36)</f>
        <v>5</v>
      </c>
      <c r="X40" s="18">
        <f>SUM('2005-2006'!X40+'2006-2007'!X40+'2007-2008'!AD48+'2008-2009'!AD48+'2009-2010'!U36)</f>
        <v>4</v>
      </c>
      <c r="Y40" s="19">
        <f>SUM('2005-2006'!Y40+'2006-2007'!Y40+'2007-2008'!AE48+'2008-2009'!AE48+'2009-2010'!V36)</f>
        <v>4</v>
      </c>
      <c r="Z40" s="17">
        <f>'2005-2006'!Z40</f>
        <v>2</v>
      </c>
      <c r="AA40" s="18">
        <f>'2005-2006'!AA40</f>
        <v>0</v>
      </c>
      <c r="AB40" s="19">
        <f>'2005-2006'!AB40</f>
        <v>1</v>
      </c>
      <c r="AC40" s="23"/>
      <c r="AD40" s="24"/>
      <c r="AE40" s="25"/>
      <c r="AF40" s="17">
        <f>'2006-2007'!B40</f>
        <v>2</v>
      </c>
      <c r="AG40" s="18">
        <f>'2006-2007'!C40</f>
        <v>0</v>
      </c>
      <c r="AH40" s="19">
        <f>'2006-2007'!D40</f>
        <v>1</v>
      </c>
      <c r="AI40" s="17">
        <f>SUM('2006-2007'!K40+'2007-2008'!K48+'2008-2009'!K48)</f>
        <v>3</v>
      </c>
      <c r="AJ40" s="18">
        <f>SUM('2006-2007'!L40+'2007-2008'!L48+'2008-2009'!L48)</f>
        <v>0</v>
      </c>
      <c r="AK40" s="19">
        <f>SUM('2006-2007'!M40+'2007-2008'!M48+'2008-2009'!M48)</f>
        <v>4</v>
      </c>
      <c r="AL40" s="17">
        <f>SUM('2006-2007'!N40+'2007-2008'!Q48+'2008-2009'!Q48)</f>
        <v>3</v>
      </c>
      <c r="AM40" s="18">
        <f>SUM('2006-2007'!O40+'2007-2008'!R48+'2008-2009'!R48)</f>
        <v>2</v>
      </c>
      <c r="AN40" s="19">
        <f>SUM('2006-2007'!P40+'2007-2008'!S48+'2008-2009'!S48)</f>
        <v>2</v>
      </c>
      <c r="AO40" s="17">
        <f>SUM('2006-2007'!Z40+'2007-2008'!AF48+'2008-2009'!AF48)</f>
        <v>3</v>
      </c>
      <c r="AP40" s="18">
        <f>SUM('2006-2007'!AA40+'2007-2008'!AG48+'2008-2009'!AG48)</f>
        <v>0</v>
      </c>
      <c r="AQ40" s="19">
        <f>SUM('2006-2007'!AB40+'2007-2008'!AH48+'2008-2009'!AH48)</f>
        <v>4</v>
      </c>
      <c r="AR40" s="17">
        <f>SUM('2007-2008'!W48+'2008-2009'!W48)</f>
        <v>0</v>
      </c>
      <c r="AS40" s="18">
        <f>SUM('2007-2008'!X48+'2008-2009'!X48)</f>
        <v>1</v>
      </c>
      <c r="AT40" s="19">
        <f>SUM('2007-2008'!Y48+'2008-2009'!Y48)</f>
        <v>3</v>
      </c>
      <c r="AU40" s="17">
        <f>SUM('2008-2009'!AO48+'2009-2010'!AC36)</f>
        <v>2</v>
      </c>
      <c r="AV40" s="18">
        <f>SUM('2008-2009'!AP48+'2009-2010'!AD36)</f>
        <v>1</v>
      </c>
      <c r="AW40" s="19">
        <f>SUM('2008-2009'!AQ48+'2009-2010'!AE36)</f>
        <v>3</v>
      </c>
      <c r="AX40" s="17">
        <f>SUM('2008-2009'!AL48)</f>
        <v>1</v>
      </c>
      <c r="AY40" s="18">
        <f>SUM('2008-2009'!AM48)</f>
        <v>0</v>
      </c>
      <c r="AZ40" s="19">
        <f>SUM('2008-2009'!AN48)</f>
        <v>1</v>
      </c>
      <c r="BA40" s="17">
        <f>SUM('2009-2010'!K36)</f>
        <v>0</v>
      </c>
      <c r="BB40" s="18">
        <f>SUM('2009-2010'!L36)</f>
        <v>1</v>
      </c>
      <c r="BC40" s="19">
        <f>SUM('2009-2010'!M36)</f>
        <v>2</v>
      </c>
      <c r="BD40" s="17">
        <f>SUM('2009-2010'!Q36)</f>
        <v>1</v>
      </c>
      <c r="BE40" s="18">
        <f>SUM('2009-2010'!R36)</f>
        <v>1</v>
      </c>
      <c r="BF40" s="19">
        <f>SUM('2009-2010'!S36)</f>
        <v>1</v>
      </c>
      <c r="BG40" s="17">
        <f>SUM('2009-2010'!B36)</f>
        <v>0</v>
      </c>
      <c r="BH40" s="18">
        <f>SUM('2009-2010'!C36)</f>
        <v>2</v>
      </c>
      <c r="BI40" s="19">
        <f>SUM('2009-2010'!D36)</f>
        <v>1</v>
      </c>
      <c r="BJ40" s="17">
        <f>SUM('2009-2010'!W36)</f>
        <v>1</v>
      </c>
      <c r="BK40" s="18">
        <f>SUM('2009-2010'!X36)</f>
        <v>1</v>
      </c>
      <c r="BL40" s="19">
        <f>SUM('2009-2010'!Y36)</f>
        <v>1</v>
      </c>
      <c r="BM40" s="17">
        <v>0</v>
      </c>
      <c r="BN40" s="18">
        <v>0</v>
      </c>
      <c r="BO40" s="19">
        <v>0</v>
      </c>
      <c r="BP40" s="17">
        <v>0</v>
      </c>
      <c r="BQ40" s="18">
        <v>0</v>
      </c>
      <c r="BR40" s="19">
        <v>0</v>
      </c>
      <c r="BS40" s="17">
        <v>0</v>
      </c>
      <c r="BT40" s="18">
        <v>0</v>
      </c>
      <c r="BU40" s="19">
        <v>0</v>
      </c>
      <c r="BV40" s="39" t="s">
        <v>8</v>
      </c>
      <c r="BW40" s="13"/>
      <c r="BX40" s="146"/>
      <c r="BY40" s="4"/>
      <c r="BZ40" s="4"/>
      <c r="CA40" s="4"/>
      <c r="CB40" s="4"/>
      <c r="CC40" s="4"/>
    </row>
    <row r="41" spans="1:81" ht="16.5" customHeight="1">
      <c r="A41" s="172"/>
      <c r="B41" s="20">
        <f>SUM('2005-2006'!B41+'2007-2008'!B49+'2008-2009'!B49)</f>
        <v>0</v>
      </c>
      <c r="C41" s="21">
        <f>SUM('2005-2006'!C41+'2007-2008'!C49+'2008-2009'!C49)</f>
        <v>0</v>
      </c>
      <c r="D41" s="22">
        <f>SUM('2005-2006'!D41+'2007-2008'!D49+'2008-2009'!D49)</f>
        <v>2</v>
      </c>
      <c r="E41" s="20">
        <f>SUM('2005-2006'!E41+'2006-2007'!E41+'2007-2008'!E49+'2008-2009'!E49+'2009-2010'!E37)</f>
        <v>1</v>
      </c>
      <c r="F41" s="21">
        <f>SUM('2005-2006'!F41+'2006-2007'!F41+'2007-2008'!F49+'2008-2009'!F49+'2009-2010'!F37)</f>
        <v>1</v>
      </c>
      <c r="G41" s="22">
        <f>SUM('2005-2006'!G41+'2006-2007'!G41+'2007-2008'!G49+'2008-2009'!G49+'2009-2010'!G37)</f>
        <v>1</v>
      </c>
      <c r="H41" s="20">
        <f>SUM('2005-2006'!H41+'2006-2007'!H41+'2007-2008'!H49+'2008-2009'!H49+'2009-2010'!H37)</f>
        <v>1</v>
      </c>
      <c r="I41" s="21">
        <f>SUM('2005-2006'!I41+'2006-2007'!I41+'2007-2008'!I49+'2008-2009'!I49+'2009-2010'!I37)</f>
        <v>1</v>
      </c>
      <c r="J41" s="22">
        <f>SUM('2005-2006'!J41+'2006-2007'!J41+'2007-2008'!J49+'2008-2009'!J49+'2009-2010'!J37)</f>
        <v>0</v>
      </c>
      <c r="K41" s="20">
        <f>SUM('2005-2006'!K41+'2007-2008'!N49+'2008-2009'!N49)</f>
        <v>0</v>
      </c>
      <c r="L41" s="21">
        <f>SUM('2005-2006'!L41+'2007-2008'!O49+'2008-2009'!O49)</f>
        <v>0</v>
      </c>
      <c r="M41" s="22">
        <f>SUM('2005-2006'!M41+'2007-2008'!P49+'2008-2009'!P49)</f>
        <v>0</v>
      </c>
      <c r="N41" s="20">
        <f>'2005-2006'!N41</f>
        <v>1</v>
      </c>
      <c r="O41" s="21">
        <f>'2005-2006'!O41</f>
        <v>0</v>
      </c>
      <c r="P41" s="22">
        <f>'2005-2006'!P41</f>
        <v>0</v>
      </c>
      <c r="Q41" s="20">
        <f>SUM('2005-2006'!Q41+'2006-2007'!Q41+'2007-2008'!T49+'2008-2009'!T49+'2009-2010'!N37)</f>
        <v>2</v>
      </c>
      <c r="R41" s="21">
        <f>SUM('2005-2006'!R41+'2006-2007'!R41+'2007-2008'!U49+'2008-2009'!U49+'2009-2010'!O37)</f>
        <v>1</v>
      </c>
      <c r="S41" s="22">
        <f>SUM('2005-2006'!S41+'2006-2007'!S41+'2007-2008'!V49+'2008-2009'!V49+'2009-2010'!P37)</f>
        <v>2</v>
      </c>
      <c r="T41" s="20">
        <f>SUM('2005-2006'!T41+'2006-2007'!T41+'2007-2008'!Z49+'2008-2009'!Z49)</f>
        <v>0</v>
      </c>
      <c r="U41" s="21">
        <f>SUM('2005-2006'!U41+'2006-2007'!U41+'2007-2008'!AA49+'2008-2009'!AA49)</f>
        <v>0</v>
      </c>
      <c r="V41" s="22">
        <f>SUM('2005-2006'!V41+'2006-2007'!V41+'2007-2008'!AB49+'2008-2009'!AB49)</f>
        <v>1</v>
      </c>
      <c r="W41" s="20">
        <f>SUM('2005-2006'!W41+'2006-2007'!W41+'2007-2008'!AC49+'2008-2009'!AC49+'2009-2010'!T37)</f>
        <v>0</v>
      </c>
      <c r="X41" s="21">
        <f>SUM('2005-2006'!X41+'2006-2007'!X41+'2007-2008'!AD49+'2008-2009'!AD49+'2009-2010'!U37)</f>
        <v>1</v>
      </c>
      <c r="Y41" s="22">
        <f>SUM('2005-2006'!Y41+'2006-2007'!Y41+'2007-2008'!AE49+'2008-2009'!AE49+'2009-2010'!V37)</f>
        <v>1</v>
      </c>
      <c r="Z41" s="20">
        <f>'2005-2006'!Z41</f>
        <v>0</v>
      </c>
      <c r="AA41" s="21">
        <f>'2005-2006'!AA41</f>
        <v>0</v>
      </c>
      <c r="AB41" s="22">
        <f>'2005-2006'!AB41</f>
        <v>2</v>
      </c>
      <c r="AC41" s="26"/>
      <c r="AD41" s="27"/>
      <c r="AE41" s="28"/>
      <c r="AF41" s="20">
        <f>'2006-2007'!B41</f>
        <v>0</v>
      </c>
      <c r="AG41" s="21">
        <f>'2006-2007'!C41</f>
        <v>0</v>
      </c>
      <c r="AH41" s="22">
        <f>'2006-2007'!D41</f>
        <v>0</v>
      </c>
      <c r="AI41" s="20">
        <f>SUM('2006-2007'!K41+'2007-2008'!K49+'2008-2009'!K49)</f>
        <v>1</v>
      </c>
      <c r="AJ41" s="21">
        <f>SUM('2006-2007'!L41+'2007-2008'!L49+'2008-2009'!L49)</f>
        <v>0</v>
      </c>
      <c r="AK41" s="22">
        <f>SUM('2006-2007'!M41+'2007-2008'!M49+'2008-2009'!M49)</f>
        <v>0</v>
      </c>
      <c r="AL41" s="20">
        <f>SUM('2006-2007'!N41+'2007-2008'!Q49+'2008-2009'!Q49)</f>
        <v>1</v>
      </c>
      <c r="AM41" s="21">
        <f>SUM('2006-2007'!O41+'2007-2008'!R49+'2008-2009'!R49)</f>
        <v>1</v>
      </c>
      <c r="AN41" s="22">
        <f>SUM('2006-2007'!P41+'2007-2008'!S49+'2008-2009'!S49)</f>
        <v>1</v>
      </c>
      <c r="AO41" s="20">
        <f>SUM('2006-2007'!Z41+'2007-2008'!AF49+'2008-2009'!AF49)</f>
        <v>2</v>
      </c>
      <c r="AP41" s="21">
        <f>SUM('2006-2007'!AA41+'2007-2008'!AG49+'2008-2009'!AG49)</f>
        <v>0</v>
      </c>
      <c r="AQ41" s="22">
        <f>SUM('2006-2007'!AB41+'2007-2008'!AH49+'2008-2009'!AH49)</f>
        <v>0</v>
      </c>
      <c r="AR41" s="20">
        <f>SUM('2007-2008'!W49+'2008-2009'!W49)</f>
        <v>2</v>
      </c>
      <c r="AS41" s="21">
        <f>SUM('2007-2008'!X49+'2008-2009'!X49)</f>
        <v>0</v>
      </c>
      <c r="AT41" s="22">
        <f>SUM('2007-2008'!Y49+'2008-2009'!Y49)</f>
        <v>0</v>
      </c>
      <c r="AU41" s="20">
        <f>SUM('2008-2009'!AO49+'2009-2010'!AC37)</f>
        <v>0</v>
      </c>
      <c r="AV41" s="21">
        <f>SUM('2008-2009'!AP49+'2009-2010'!AD37)</f>
        <v>0</v>
      </c>
      <c r="AW41" s="22">
        <f>SUM('2008-2009'!AQ49+'2009-2010'!AE37)</f>
        <v>0</v>
      </c>
      <c r="AX41" s="20">
        <f>SUM('2008-2009'!AL49)</f>
        <v>0</v>
      </c>
      <c r="AY41" s="21">
        <f>SUM('2008-2009'!AM49)</f>
        <v>0</v>
      </c>
      <c r="AZ41" s="22">
        <f>SUM('2008-2009'!AN49)</f>
        <v>0</v>
      </c>
      <c r="BA41" s="20">
        <f>SUM('2009-2010'!K37)</f>
        <v>0</v>
      </c>
      <c r="BB41" s="21">
        <f>SUM('2009-2010'!L37)</f>
        <v>0</v>
      </c>
      <c r="BC41" s="22">
        <f>SUM('2009-2010'!M37)</f>
        <v>0</v>
      </c>
      <c r="BD41" s="20">
        <f>SUM('2009-2010'!Q37)</f>
        <v>0</v>
      </c>
      <c r="BE41" s="21">
        <f>SUM('2009-2010'!R37)</f>
        <v>0</v>
      </c>
      <c r="BF41" s="22">
        <f>SUM('2009-2010'!S37)</f>
        <v>0</v>
      </c>
      <c r="BG41" s="20">
        <f>SUM('2009-2010'!B37)</f>
        <v>0</v>
      </c>
      <c r="BH41" s="21">
        <f>SUM('2009-2010'!C37)</f>
        <v>0</v>
      </c>
      <c r="BI41" s="22">
        <f>SUM('2009-2010'!D37)</f>
        <v>0</v>
      </c>
      <c r="BJ41" s="20">
        <f>SUM('2009-2010'!W37)</f>
        <v>0</v>
      </c>
      <c r="BK41" s="21">
        <f>SUM('2009-2010'!X37)</f>
        <v>0</v>
      </c>
      <c r="BL41" s="22">
        <f>SUM('2009-2010'!Y37)</f>
        <v>1</v>
      </c>
      <c r="BM41" s="20">
        <v>0</v>
      </c>
      <c r="BN41" s="21">
        <v>0</v>
      </c>
      <c r="BO41" s="22">
        <v>0</v>
      </c>
      <c r="BP41" s="20">
        <v>0</v>
      </c>
      <c r="BQ41" s="21">
        <v>0</v>
      </c>
      <c r="BR41" s="22">
        <v>0</v>
      </c>
      <c r="BS41" s="20">
        <v>0</v>
      </c>
      <c r="BT41" s="21">
        <v>0</v>
      </c>
      <c r="BU41" s="22">
        <v>0</v>
      </c>
      <c r="BV41" s="39" t="s">
        <v>9</v>
      </c>
      <c r="BW41" s="11"/>
      <c r="BX41" s="146"/>
      <c r="BY41" s="4"/>
      <c r="BZ41" s="4"/>
      <c r="CA41" s="4"/>
      <c r="CB41" s="4"/>
      <c r="CC41" s="4"/>
    </row>
    <row r="42" spans="1:81" s="55" customFormat="1" ht="16.5" customHeight="1">
      <c r="A42" s="172"/>
      <c r="B42" s="49">
        <f aca="true" t="shared" si="43" ref="B42:Y42">SUM(B40:B41)</f>
        <v>1</v>
      </c>
      <c r="C42" s="50">
        <f t="shared" si="43"/>
        <v>3</v>
      </c>
      <c r="D42" s="51">
        <f t="shared" si="43"/>
        <v>5</v>
      </c>
      <c r="E42" s="49">
        <f t="shared" si="43"/>
        <v>4</v>
      </c>
      <c r="F42" s="50">
        <f t="shared" si="43"/>
        <v>5</v>
      </c>
      <c r="G42" s="51">
        <f t="shared" si="43"/>
        <v>7</v>
      </c>
      <c r="H42" s="49">
        <f t="shared" si="43"/>
        <v>3</v>
      </c>
      <c r="I42" s="50">
        <f t="shared" si="43"/>
        <v>7</v>
      </c>
      <c r="J42" s="51">
        <f t="shared" si="43"/>
        <v>6</v>
      </c>
      <c r="K42" s="49">
        <f t="shared" si="43"/>
        <v>3</v>
      </c>
      <c r="L42" s="50">
        <f t="shared" si="43"/>
        <v>2</v>
      </c>
      <c r="M42" s="51">
        <f t="shared" si="43"/>
        <v>2</v>
      </c>
      <c r="N42" s="49">
        <f t="shared" si="43"/>
        <v>4</v>
      </c>
      <c r="O42" s="50">
        <f t="shared" si="43"/>
        <v>0</v>
      </c>
      <c r="P42" s="51">
        <f t="shared" si="43"/>
        <v>0</v>
      </c>
      <c r="Q42" s="49">
        <f t="shared" si="43"/>
        <v>8</v>
      </c>
      <c r="R42" s="50">
        <f t="shared" si="43"/>
        <v>3</v>
      </c>
      <c r="S42" s="51">
        <f t="shared" si="43"/>
        <v>7</v>
      </c>
      <c r="T42" s="49">
        <f>SUM(T40:T41)</f>
        <v>3</v>
      </c>
      <c r="U42" s="50">
        <f>SUM(U40:U41)</f>
        <v>1</v>
      </c>
      <c r="V42" s="51">
        <f>SUM(V40:V41)</f>
        <v>7</v>
      </c>
      <c r="W42" s="49">
        <f t="shared" si="43"/>
        <v>5</v>
      </c>
      <c r="X42" s="50">
        <f t="shared" si="43"/>
        <v>5</v>
      </c>
      <c r="Y42" s="51">
        <f t="shared" si="43"/>
        <v>5</v>
      </c>
      <c r="Z42" s="49">
        <f>SUM(Z40:Z41)</f>
        <v>2</v>
      </c>
      <c r="AA42" s="50">
        <f>SUM(AA40:AA41)</f>
        <v>0</v>
      </c>
      <c r="AB42" s="51">
        <f>SUM(AB40:AB41)</f>
        <v>3</v>
      </c>
      <c r="AC42" s="46"/>
      <c r="AD42" s="47"/>
      <c r="AE42" s="48"/>
      <c r="AF42" s="49">
        <f aca="true" t="shared" si="44" ref="AF42:AN42">SUM(AF40:AF41)</f>
        <v>2</v>
      </c>
      <c r="AG42" s="50">
        <f t="shared" si="44"/>
        <v>0</v>
      </c>
      <c r="AH42" s="51">
        <f t="shared" si="44"/>
        <v>1</v>
      </c>
      <c r="AI42" s="49">
        <f t="shared" si="44"/>
        <v>4</v>
      </c>
      <c r="AJ42" s="50">
        <f t="shared" si="44"/>
        <v>0</v>
      </c>
      <c r="AK42" s="51">
        <f t="shared" si="44"/>
        <v>4</v>
      </c>
      <c r="AL42" s="49">
        <f t="shared" si="44"/>
        <v>4</v>
      </c>
      <c r="AM42" s="50">
        <f t="shared" si="44"/>
        <v>3</v>
      </c>
      <c r="AN42" s="51">
        <f t="shared" si="44"/>
        <v>3</v>
      </c>
      <c r="AO42" s="49">
        <f aca="true" t="shared" si="45" ref="AO42:AT42">SUM(AO40:AO41)</f>
        <v>5</v>
      </c>
      <c r="AP42" s="50">
        <f t="shared" si="45"/>
        <v>0</v>
      </c>
      <c r="AQ42" s="51">
        <f t="shared" si="45"/>
        <v>4</v>
      </c>
      <c r="AR42" s="49">
        <f t="shared" si="45"/>
        <v>2</v>
      </c>
      <c r="AS42" s="50">
        <f t="shared" si="45"/>
        <v>1</v>
      </c>
      <c r="AT42" s="51">
        <f t="shared" si="45"/>
        <v>3</v>
      </c>
      <c r="AU42" s="49">
        <f aca="true" t="shared" si="46" ref="AU42:AZ42">SUM(AU40:AU41)</f>
        <v>2</v>
      </c>
      <c r="AV42" s="50">
        <f t="shared" si="46"/>
        <v>1</v>
      </c>
      <c r="AW42" s="51">
        <f t="shared" si="46"/>
        <v>3</v>
      </c>
      <c r="AX42" s="49">
        <f t="shared" si="46"/>
        <v>1</v>
      </c>
      <c r="AY42" s="50">
        <f t="shared" si="46"/>
        <v>0</v>
      </c>
      <c r="AZ42" s="51">
        <f t="shared" si="46"/>
        <v>1</v>
      </c>
      <c r="BA42" s="49">
        <f aca="true" t="shared" si="47" ref="BA42:BI42">SUM(BA40:BA41)</f>
        <v>0</v>
      </c>
      <c r="BB42" s="50">
        <f t="shared" si="47"/>
        <v>1</v>
      </c>
      <c r="BC42" s="51">
        <f t="shared" si="47"/>
        <v>2</v>
      </c>
      <c r="BD42" s="49">
        <f t="shared" si="47"/>
        <v>1</v>
      </c>
      <c r="BE42" s="50">
        <f t="shared" si="47"/>
        <v>1</v>
      </c>
      <c r="BF42" s="51">
        <f t="shared" si="47"/>
        <v>1</v>
      </c>
      <c r="BG42" s="49">
        <f t="shared" si="47"/>
        <v>0</v>
      </c>
      <c r="BH42" s="50">
        <f t="shared" si="47"/>
        <v>2</v>
      </c>
      <c r="BI42" s="51">
        <f t="shared" si="47"/>
        <v>1</v>
      </c>
      <c r="BJ42" s="49">
        <f aca="true" t="shared" si="48" ref="BJ42:BR42">SUM(BJ40:BJ41)</f>
        <v>1</v>
      </c>
      <c r="BK42" s="50">
        <f t="shared" si="48"/>
        <v>1</v>
      </c>
      <c r="BL42" s="51">
        <f t="shared" si="48"/>
        <v>2</v>
      </c>
      <c r="BM42" s="49">
        <f t="shared" si="48"/>
        <v>0</v>
      </c>
      <c r="BN42" s="50">
        <f t="shared" si="48"/>
        <v>0</v>
      </c>
      <c r="BO42" s="51">
        <f t="shared" si="48"/>
        <v>0</v>
      </c>
      <c r="BP42" s="49">
        <f t="shared" si="48"/>
        <v>0</v>
      </c>
      <c r="BQ42" s="50">
        <f t="shared" si="48"/>
        <v>0</v>
      </c>
      <c r="BR42" s="51">
        <f t="shared" si="48"/>
        <v>0</v>
      </c>
      <c r="BS42" s="49">
        <f>SUM(BS40:BS41)</f>
        <v>0</v>
      </c>
      <c r="BT42" s="50">
        <f>SUM(BT40:BT41)</f>
        <v>0</v>
      </c>
      <c r="BU42" s="51">
        <f>SUM(BU40:BU41)</f>
        <v>0</v>
      </c>
      <c r="BV42" s="76" t="s">
        <v>10</v>
      </c>
      <c r="BW42" s="53"/>
      <c r="BX42" s="147"/>
      <c r="BY42" s="54"/>
      <c r="BZ42" s="54"/>
      <c r="CA42" s="54"/>
      <c r="CB42" s="54"/>
      <c r="CC42" s="54"/>
    </row>
    <row r="43" spans="1:81" ht="16.5" customHeight="1">
      <c r="A43" s="173"/>
      <c r="B43" s="157">
        <f>SUM(B42:D42)</f>
        <v>9</v>
      </c>
      <c r="C43" s="158"/>
      <c r="D43" s="159"/>
      <c r="E43" s="157">
        <f>SUM(E42:G42)</f>
        <v>16</v>
      </c>
      <c r="F43" s="158"/>
      <c r="G43" s="159"/>
      <c r="H43" s="157">
        <f>SUM(H42:J42)</f>
        <v>16</v>
      </c>
      <c r="I43" s="158"/>
      <c r="J43" s="159"/>
      <c r="K43" s="157">
        <f>SUM(K42:M42)</f>
        <v>7</v>
      </c>
      <c r="L43" s="158"/>
      <c r="M43" s="159"/>
      <c r="N43" s="157">
        <f>SUM(N42:P42)</f>
        <v>4</v>
      </c>
      <c r="O43" s="158"/>
      <c r="P43" s="159"/>
      <c r="Q43" s="157">
        <f>SUM(Q42:S42)</f>
        <v>18</v>
      </c>
      <c r="R43" s="158"/>
      <c r="S43" s="159"/>
      <c r="T43" s="157">
        <f>SUM(T42:V42)</f>
        <v>11</v>
      </c>
      <c r="U43" s="158"/>
      <c r="V43" s="159"/>
      <c r="W43" s="157">
        <f>SUM(W42:Y42)</f>
        <v>15</v>
      </c>
      <c r="X43" s="158"/>
      <c r="Y43" s="159"/>
      <c r="Z43" s="157">
        <f>SUM(Z42:AB42)</f>
        <v>5</v>
      </c>
      <c r="AA43" s="158"/>
      <c r="AB43" s="159"/>
      <c r="AC43" s="30"/>
      <c r="AD43" s="31"/>
      <c r="AE43" s="32"/>
      <c r="AF43" s="157">
        <f>SUM(AF42:AH42)</f>
        <v>3</v>
      </c>
      <c r="AG43" s="158"/>
      <c r="AH43" s="159"/>
      <c r="AI43" s="157">
        <f>SUM(AI42:AK42)</f>
        <v>8</v>
      </c>
      <c r="AJ43" s="158"/>
      <c r="AK43" s="159"/>
      <c r="AL43" s="157">
        <f>SUM(AL42:AN42)</f>
        <v>10</v>
      </c>
      <c r="AM43" s="158"/>
      <c r="AN43" s="159"/>
      <c r="AO43" s="157">
        <f>SUM(AO42:AQ42)</f>
        <v>9</v>
      </c>
      <c r="AP43" s="158"/>
      <c r="AQ43" s="159"/>
      <c r="AR43" s="157">
        <f>SUM(AR42:AT42)</f>
        <v>6</v>
      </c>
      <c r="AS43" s="158"/>
      <c r="AT43" s="159"/>
      <c r="AU43" s="157">
        <f>SUM(AU42:AW42)</f>
        <v>6</v>
      </c>
      <c r="AV43" s="158"/>
      <c r="AW43" s="159"/>
      <c r="AX43" s="157">
        <f>SUM(AX42:AZ42)</f>
        <v>2</v>
      </c>
      <c r="AY43" s="158"/>
      <c r="AZ43" s="159"/>
      <c r="BA43" s="157">
        <f>SUM(BA42:BC42)</f>
        <v>3</v>
      </c>
      <c r="BB43" s="158"/>
      <c r="BC43" s="159"/>
      <c r="BD43" s="157">
        <f>SUM(BD42:BF42)</f>
        <v>3</v>
      </c>
      <c r="BE43" s="158"/>
      <c r="BF43" s="159"/>
      <c r="BG43" s="157">
        <f>SUM(BG42:BI42)</f>
        <v>3</v>
      </c>
      <c r="BH43" s="158"/>
      <c r="BI43" s="159"/>
      <c r="BJ43" s="157">
        <f>SUM(BJ42:BL42)</f>
        <v>4</v>
      </c>
      <c r="BK43" s="158"/>
      <c r="BL43" s="159"/>
      <c r="BM43" s="157">
        <f>SUM(BM42:BO42)</f>
        <v>0</v>
      </c>
      <c r="BN43" s="158"/>
      <c r="BO43" s="159"/>
      <c r="BP43" s="157">
        <f>SUM(BP42:BR42)</f>
        <v>0</v>
      </c>
      <c r="BQ43" s="158"/>
      <c r="BR43" s="159"/>
      <c r="BS43" s="157">
        <f>SUM(BS42:BU42)</f>
        <v>0</v>
      </c>
      <c r="BT43" s="158"/>
      <c r="BU43" s="159"/>
      <c r="BV43" s="40" t="s">
        <v>17</v>
      </c>
      <c r="BW43" s="12">
        <f>SUM(B43:BU43)</f>
        <v>158</v>
      </c>
      <c r="BX43" s="146">
        <f>'2005-2006'!AG43+'2006-2007'!AG43+'2007-2008'!AM51+'2008-2009'!AS51+'2009-2010'!AG39</f>
        <v>158</v>
      </c>
      <c r="BY43" s="4"/>
      <c r="BZ43" s="4"/>
      <c r="CA43" s="4"/>
      <c r="CB43" s="4"/>
      <c r="CC43" s="4"/>
    </row>
    <row r="44" spans="1:81" ht="16.5" customHeight="1">
      <c r="A44" s="171" t="s">
        <v>23</v>
      </c>
      <c r="B44" s="23"/>
      <c r="C44" s="24"/>
      <c r="D44" s="25"/>
      <c r="E44" s="17">
        <f>'2006-2007'!E4</f>
        <v>0</v>
      </c>
      <c r="F44" s="18">
        <f>'2006-2007'!F4</f>
        <v>1</v>
      </c>
      <c r="G44" s="19">
        <f>'2006-2007'!G4</f>
        <v>2</v>
      </c>
      <c r="H44" s="74">
        <f>'2006-2007'!H4</f>
        <v>1</v>
      </c>
      <c r="I44" s="18">
        <f>'2006-2007'!I4</f>
        <v>2</v>
      </c>
      <c r="J44" s="19">
        <f>'2006-2007'!J4</f>
        <v>0</v>
      </c>
      <c r="K44" s="23"/>
      <c r="L44" s="24"/>
      <c r="M44" s="25"/>
      <c r="N44" s="17">
        <v>0</v>
      </c>
      <c r="O44" s="18">
        <v>0</v>
      </c>
      <c r="P44" s="19">
        <v>0</v>
      </c>
      <c r="Q44" s="17">
        <f>'2006-2007'!Q4</f>
        <v>1</v>
      </c>
      <c r="R44" s="18">
        <f>'2006-2007'!R4</f>
        <v>0</v>
      </c>
      <c r="S44" s="19">
        <f>'2006-2007'!S4</f>
        <v>2</v>
      </c>
      <c r="T44" s="74">
        <f>'2006-2007'!T4</f>
        <v>1</v>
      </c>
      <c r="U44" s="18">
        <f>'2006-2007'!U4</f>
        <v>1</v>
      </c>
      <c r="V44" s="19">
        <f>'2006-2007'!V4</f>
        <v>1</v>
      </c>
      <c r="W44" s="74">
        <f>'2006-2007'!W4</f>
        <v>0</v>
      </c>
      <c r="X44" s="18">
        <f>'2006-2007'!X4</f>
        <v>0</v>
      </c>
      <c r="Y44" s="19">
        <f>'2006-2007'!Y4</f>
        <v>3</v>
      </c>
      <c r="Z44" s="17">
        <v>0</v>
      </c>
      <c r="AA44" s="18">
        <v>0</v>
      </c>
      <c r="AB44" s="19">
        <v>0</v>
      </c>
      <c r="AC44" s="17">
        <f>'2006-2007'!AC4</f>
        <v>1</v>
      </c>
      <c r="AD44" s="18">
        <f>'2006-2007'!AD4</f>
        <v>0</v>
      </c>
      <c r="AE44" s="19">
        <f>'2006-2007'!AE4</f>
        <v>2</v>
      </c>
      <c r="AF44" s="23"/>
      <c r="AG44" s="24"/>
      <c r="AH44" s="25"/>
      <c r="AI44" s="17">
        <f>'2006-2007'!K4</f>
        <v>2</v>
      </c>
      <c r="AJ44" s="18">
        <f>'2006-2007'!L4</f>
        <v>0</v>
      </c>
      <c r="AK44" s="19">
        <f>'2006-2007'!M4</f>
        <v>1</v>
      </c>
      <c r="AL44" s="17">
        <f>'2006-2007'!N4</f>
        <v>0</v>
      </c>
      <c r="AM44" s="18">
        <f>'2006-2007'!O4</f>
        <v>1</v>
      </c>
      <c r="AN44" s="19">
        <f>'2006-2007'!P4</f>
        <v>2</v>
      </c>
      <c r="AO44" s="74">
        <f>'2006-2007'!Z4</f>
        <v>0</v>
      </c>
      <c r="AP44" s="18">
        <f>'2006-2007'!AA4</f>
        <v>0</v>
      </c>
      <c r="AQ44" s="19">
        <f>'2006-2007'!AB4</f>
        <v>3</v>
      </c>
      <c r="AR44" s="17">
        <v>0</v>
      </c>
      <c r="AS44" s="18">
        <v>0</v>
      </c>
      <c r="AT44" s="19">
        <v>0</v>
      </c>
      <c r="AU44" s="17">
        <v>0</v>
      </c>
      <c r="AV44" s="18">
        <v>0</v>
      </c>
      <c r="AW44" s="19">
        <v>0</v>
      </c>
      <c r="AX44" s="17">
        <v>0</v>
      </c>
      <c r="AY44" s="18">
        <v>0</v>
      </c>
      <c r="AZ44" s="19">
        <v>0</v>
      </c>
      <c r="BA44" s="17">
        <v>0</v>
      </c>
      <c r="BB44" s="18">
        <v>0</v>
      </c>
      <c r="BC44" s="19">
        <v>0</v>
      </c>
      <c r="BD44" s="17">
        <v>0</v>
      </c>
      <c r="BE44" s="18">
        <v>0</v>
      </c>
      <c r="BF44" s="19">
        <v>0</v>
      </c>
      <c r="BG44" s="23"/>
      <c r="BH44" s="24"/>
      <c r="BI44" s="25"/>
      <c r="BJ44" s="74">
        <v>0</v>
      </c>
      <c r="BK44" s="18">
        <v>0</v>
      </c>
      <c r="BL44" s="19">
        <v>0</v>
      </c>
      <c r="BM44" s="74">
        <v>0</v>
      </c>
      <c r="BN44" s="18">
        <v>0</v>
      </c>
      <c r="BO44" s="19">
        <v>0</v>
      </c>
      <c r="BP44" s="74">
        <v>0</v>
      </c>
      <c r="BQ44" s="18">
        <v>0</v>
      </c>
      <c r="BR44" s="19">
        <v>0</v>
      </c>
      <c r="BS44" s="74">
        <v>0</v>
      </c>
      <c r="BT44" s="18">
        <v>0</v>
      </c>
      <c r="BU44" s="19">
        <v>0</v>
      </c>
      <c r="BV44" s="39" t="s">
        <v>8</v>
      </c>
      <c r="BW44" s="13"/>
      <c r="BX44" s="146"/>
      <c r="BY44" s="4"/>
      <c r="BZ44" s="4"/>
      <c r="CA44" s="4"/>
      <c r="CB44" s="4"/>
      <c r="CC44" s="4"/>
    </row>
    <row r="45" spans="1:81" ht="16.5" customHeight="1">
      <c r="A45" s="172"/>
      <c r="B45" s="26"/>
      <c r="C45" s="27"/>
      <c r="D45" s="28"/>
      <c r="E45" s="20">
        <f>'2006-2007'!E5</f>
        <v>0</v>
      </c>
      <c r="F45" s="21">
        <f>'2006-2007'!F5</f>
        <v>0</v>
      </c>
      <c r="G45" s="22">
        <f>'2006-2007'!G5</f>
        <v>1</v>
      </c>
      <c r="H45" s="75">
        <f>'2006-2007'!H5</f>
        <v>0</v>
      </c>
      <c r="I45" s="21">
        <f>'2006-2007'!I5</f>
        <v>0</v>
      </c>
      <c r="J45" s="22">
        <f>'2006-2007'!J5</f>
        <v>0</v>
      </c>
      <c r="K45" s="26"/>
      <c r="L45" s="27"/>
      <c r="M45" s="28"/>
      <c r="N45" s="20">
        <v>0</v>
      </c>
      <c r="O45" s="21">
        <v>0</v>
      </c>
      <c r="P45" s="22">
        <v>0</v>
      </c>
      <c r="Q45" s="20">
        <f>'2006-2007'!Q5</f>
        <v>0</v>
      </c>
      <c r="R45" s="21">
        <f>'2006-2007'!R5</f>
        <v>0</v>
      </c>
      <c r="S45" s="22">
        <f>'2006-2007'!S5</f>
        <v>0</v>
      </c>
      <c r="T45" s="75">
        <f>'2006-2007'!T5</f>
        <v>0</v>
      </c>
      <c r="U45" s="21">
        <f>'2006-2007'!U5</f>
        <v>1</v>
      </c>
      <c r="V45" s="22">
        <f>'2006-2007'!V5</f>
        <v>0</v>
      </c>
      <c r="W45" s="75">
        <f>'2006-2007'!W5</f>
        <v>0</v>
      </c>
      <c r="X45" s="21">
        <f>'2006-2007'!X5</f>
        <v>1</v>
      </c>
      <c r="Y45" s="22">
        <f>'2006-2007'!Y5</f>
        <v>0</v>
      </c>
      <c r="Z45" s="20">
        <v>0</v>
      </c>
      <c r="AA45" s="21">
        <v>0</v>
      </c>
      <c r="AB45" s="22">
        <v>0</v>
      </c>
      <c r="AC45" s="20">
        <f>'2006-2007'!AC5</f>
        <v>0</v>
      </c>
      <c r="AD45" s="21">
        <f>'2006-2007'!AD5</f>
        <v>0</v>
      </c>
      <c r="AE45" s="22">
        <f>'2006-2007'!AE5</f>
        <v>0</v>
      </c>
      <c r="AF45" s="26"/>
      <c r="AG45" s="27"/>
      <c r="AH45" s="28"/>
      <c r="AI45" s="20">
        <f>'2006-2007'!K5</f>
        <v>0</v>
      </c>
      <c r="AJ45" s="21">
        <f>'2006-2007'!L5</f>
        <v>0</v>
      </c>
      <c r="AK45" s="22">
        <f>'2006-2007'!M5</f>
        <v>0</v>
      </c>
      <c r="AL45" s="20">
        <f>'2006-2007'!N5</f>
        <v>0</v>
      </c>
      <c r="AM45" s="21">
        <f>'2006-2007'!O5</f>
        <v>0</v>
      </c>
      <c r="AN45" s="22">
        <f>'2006-2007'!P5</f>
        <v>0</v>
      </c>
      <c r="AO45" s="75">
        <f>'2006-2007'!Z5</f>
        <v>0</v>
      </c>
      <c r="AP45" s="21">
        <f>'2006-2007'!AA5</f>
        <v>1</v>
      </c>
      <c r="AQ45" s="22">
        <f>'2006-2007'!AB5</f>
        <v>0</v>
      </c>
      <c r="AR45" s="20">
        <v>0</v>
      </c>
      <c r="AS45" s="21">
        <v>0</v>
      </c>
      <c r="AT45" s="22">
        <v>0</v>
      </c>
      <c r="AU45" s="20">
        <v>0</v>
      </c>
      <c r="AV45" s="21">
        <v>0</v>
      </c>
      <c r="AW45" s="22">
        <v>0</v>
      </c>
      <c r="AX45" s="20">
        <v>0</v>
      </c>
      <c r="AY45" s="21">
        <v>0</v>
      </c>
      <c r="AZ45" s="22">
        <v>0</v>
      </c>
      <c r="BA45" s="20">
        <v>0</v>
      </c>
      <c r="BB45" s="21">
        <v>0</v>
      </c>
      <c r="BC45" s="22">
        <v>0</v>
      </c>
      <c r="BD45" s="20">
        <v>0</v>
      </c>
      <c r="BE45" s="21">
        <v>0</v>
      </c>
      <c r="BF45" s="22">
        <v>0</v>
      </c>
      <c r="BG45" s="26"/>
      <c r="BH45" s="27"/>
      <c r="BI45" s="28"/>
      <c r="BJ45" s="75">
        <v>0</v>
      </c>
      <c r="BK45" s="21">
        <v>0</v>
      </c>
      <c r="BL45" s="22">
        <v>0</v>
      </c>
      <c r="BM45" s="75">
        <v>0</v>
      </c>
      <c r="BN45" s="21">
        <v>0</v>
      </c>
      <c r="BO45" s="22">
        <v>0</v>
      </c>
      <c r="BP45" s="75">
        <v>0</v>
      </c>
      <c r="BQ45" s="21">
        <v>0</v>
      </c>
      <c r="BR45" s="22">
        <v>0</v>
      </c>
      <c r="BS45" s="75">
        <v>0</v>
      </c>
      <c r="BT45" s="21">
        <v>0</v>
      </c>
      <c r="BU45" s="22">
        <v>0</v>
      </c>
      <c r="BV45" s="39" t="s">
        <v>9</v>
      </c>
      <c r="BW45" s="11"/>
      <c r="BX45" s="146"/>
      <c r="BY45" s="4"/>
      <c r="BZ45" s="4"/>
      <c r="CA45" s="4"/>
      <c r="CB45" s="4"/>
      <c r="CC45" s="4"/>
    </row>
    <row r="46" spans="1:81" s="55" customFormat="1" ht="16.5" customHeight="1">
      <c r="A46" s="172"/>
      <c r="B46" s="46"/>
      <c r="C46" s="47"/>
      <c r="D46" s="48"/>
      <c r="E46" s="49">
        <f aca="true" t="shared" si="49" ref="E46:S46">SUM(E44:E45)</f>
        <v>0</v>
      </c>
      <c r="F46" s="50">
        <f t="shared" si="49"/>
        <v>1</v>
      </c>
      <c r="G46" s="51">
        <f t="shared" si="49"/>
        <v>3</v>
      </c>
      <c r="H46" s="49">
        <f t="shared" si="49"/>
        <v>1</v>
      </c>
      <c r="I46" s="50">
        <f t="shared" si="49"/>
        <v>2</v>
      </c>
      <c r="J46" s="51">
        <f t="shared" si="49"/>
        <v>0</v>
      </c>
      <c r="K46" s="46"/>
      <c r="L46" s="47"/>
      <c r="M46" s="48"/>
      <c r="N46" s="49">
        <f t="shared" si="49"/>
        <v>0</v>
      </c>
      <c r="O46" s="50">
        <f t="shared" si="49"/>
        <v>0</v>
      </c>
      <c r="P46" s="51">
        <f t="shared" si="49"/>
        <v>0</v>
      </c>
      <c r="Q46" s="49">
        <f t="shared" si="49"/>
        <v>1</v>
      </c>
      <c r="R46" s="50">
        <f t="shared" si="49"/>
        <v>0</v>
      </c>
      <c r="S46" s="51">
        <f t="shared" si="49"/>
        <v>2</v>
      </c>
      <c r="T46" s="49">
        <f>SUM(T44:T45)</f>
        <v>1</v>
      </c>
      <c r="U46" s="50">
        <f>SUM(U44:U45)</f>
        <v>2</v>
      </c>
      <c r="V46" s="51">
        <f>SUM(V44:V45)</f>
        <v>1</v>
      </c>
      <c r="W46" s="49">
        <f aca="true" t="shared" si="50" ref="W46:AE46">SUM(W44:W45)</f>
        <v>0</v>
      </c>
      <c r="X46" s="50">
        <f t="shared" si="50"/>
        <v>1</v>
      </c>
      <c r="Y46" s="51">
        <f t="shared" si="50"/>
        <v>3</v>
      </c>
      <c r="Z46" s="49">
        <f t="shared" si="50"/>
        <v>0</v>
      </c>
      <c r="AA46" s="50">
        <f t="shared" si="50"/>
        <v>0</v>
      </c>
      <c r="AB46" s="51">
        <f t="shared" si="50"/>
        <v>0</v>
      </c>
      <c r="AC46" s="49">
        <f t="shared" si="50"/>
        <v>1</v>
      </c>
      <c r="AD46" s="50">
        <f t="shared" si="50"/>
        <v>0</v>
      </c>
      <c r="AE46" s="51">
        <f t="shared" si="50"/>
        <v>2</v>
      </c>
      <c r="AF46" s="46"/>
      <c r="AG46" s="47"/>
      <c r="AH46" s="48"/>
      <c r="AI46" s="49">
        <f aca="true" t="shared" si="51" ref="AI46:AQ46">SUM(AI44:AI45)</f>
        <v>2</v>
      </c>
      <c r="AJ46" s="50">
        <f t="shared" si="51"/>
        <v>0</v>
      </c>
      <c r="AK46" s="51">
        <f t="shared" si="51"/>
        <v>1</v>
      </c>
      <c r="AL46" s="49">
        <f t="shared" si="51"/>
        <v>0</v>
      </c>
      <c r="AM46" s="50">
        <f t="shared" si="51"/>
        <v>1</v>
      </c>
      <c r="AN46" s="51">
        <f t="shared" si="51"/>
        <v>2</v>
      </c>
      <c r="AO46" s="49">
        <f t="shared" si="51"/>
        <v>0</v>
      </c>
      <c r="AP46" s="50">
        <f t="shared" si="51"/>
        <v>1</v>
      </c>
      <c r="AQ46" s="51">
        <f t="shared" si="51"/>
        <v>3</v>
      </c>
      <c r="AR46" s="49">
        <f aca="true" t="shared" si="52" ref="AR46:AZ46">SUM(AR44:AR45)</f>
        <v>0</v>
      </c>
      <c r="AS46" s="50">
        <f t="shared" si="52"/>
        <v>0</v>
      </c>
      <c r="AT46" s="51">
        <f t="shared" si="52"/>
        <v>0</v>
      </c>
      <c r="AU46" s="49">
        <f t="shared" si="52"/>
        <v>0</v>
      </c>
      <c r="AV46" s="50">
        <f t="shared" si="52"/>
        <v>0</v>
      </c>
      <c r="AW46" s="51">
        <f t="shared" si="52"/>
        <v>0</v>
      </c>
      <c r="AX46" s="49">
        <f t="shared" si="52"/>
        <v>0</v>
      </c>
      <c r="AY46" s="50">
        <f t="shared" si="52"/>
        <v>0</v>
      </c>
      <c r="AZ46" s="51">
        <f t="shared" si="52"/>
        <v>0</v>
      </c>
      <c r="BA46" s="49">
        <f aca="true" t="shared" si="53" ref="BA46:BF46">SUM(BA44:BA45)</f>
        <v>0</v>
      </c>
      <c r="BB46" s="50">
        <f t="shared" si="53"/>
        <v>0</v>
      </c>
      <c r="BC46" s="51">
        <f t="shared" si="53"/>
        <v>0</v>
      </c>
      <c r="BD46" s="49">
        <f t="shared" si="53"/>
        <v>0</v>
      </c>
      <c r="BE46" s="50">
        <f t="shared" si="53"/>
        <v>0</v>
      </c>
      <c r="BF46" s="51">
        <f t="shared" si="53"/>
        <v>0</v>
      </c>
      <c r="BG46" s="46"/>
      <c r="BH46" s="47"/>
      <c r="BI46" s="48"/>
      <c r="BJ46" s="49">
        <f aca="true" t="shared" si="54" ref="BJ46:BR46">SUM(BJ44:BJ45)</f>
        <v>0</v>
      </c>
      <c r="BK46" s="50">
        <f t="shared" si="54"/>
        <v>0</v>
      </c>
      <c r="BL46" s="51">
        <f t="shared" si="54"/>
        <v>0</v>
      </c>
      <c r="BM46" s="49">
        <f t="shared" si="54"/>
        <v>0</v>
      </c>
      <c r="BN46" s="50">
        <f t="shared" si="54"/>
        <v>0</v>
      </c>
      <c r="BO46" s="51">
        <f t="shared" si="54"/>
        <v>0</v>
      </c>
      <c r="BP46" s="49">
        <f t="shared" si="54"/>
        <v>0</v>
      </c>
      <c r="BQ46" s="50">
        <f t="shared" si="54"/>
        <v>0</v>
      </c>
      <c r="BR46" s="51">
        <f t="shared" si="54"/>
        <v>0</v>
      </c>
      <c r="BS46" s="49">
        <f>SUM(BS44:BS45)</f>
        <v>0</v>
      </c>
      <c r="BT46" s="50">
        <f>SUM(BT44:BT45)</f>
        <v>0</v>
      </c>
      <c r="BU46" s="51">
        <f>SUM(BU44:BU45)</f>
        <v>0</v>
      </c>
      <c r="BV46" s="76" t="s">
        <v>10</v>
      </c>
      <c r="BW46" s="53"/>
      <c r="BX46" s="147"/>
      <c r="BY46" s="54"/>
      <c r="BZ46" s="54"/>
      <c r="CA46" s="54"/>
      <c r="CB46" s="54"/>
      <c r="CC46" s="54"/>
    </row>
    <row r="47" spans="1:81" ht="16.5" customHeight="1">
      <c r="A47" s="173"/>
      <c r="B47" s="30"/>
      <c r="C47" s="31"/>
      <c r="D47" s="32"/>
      <c r="E47" s="157">
        <f>SUM(E46:G46)</f>
        <v>4</v>
      </c>
      <c r="F47" s="158"/>
      <c r="G47" s="159"/>
      <c r="H47" s="157">
        <f>SUM(H46:J46)</f>
        <v>3</v>
      </c>
      <c r="I47" s="158"/>
      <c r="J47" s="159"/>
      <c r="K47" s="30"/>
      <c r="L47" s="31"/>
      <c r="M47" s="32"/>
      <c r="N47" s="157">
        <f>SUM(N46:P46)</f>
        <v>0</v>
      </c>
      <c r="O47" s="158"/>
      <c r="P47" s="159"/>
      <c r="Q47" s="157">
        <f>SUM(Q46:S46)</f>
        <v>3</v>
      </c>
      <c r="R47" s="158"/>
      <c r="S47" s="159"/>
      <c r="T47" s="157">
        <f>SUM(T46:V46)</f>
        <v>4</v>
      </c>
      <c r="U47" s="158"/>
      <c r="V47" s="159"/>
      <c r="W47" s="157">
        <f>SUM(W46:Y46)</f>
        <v>4</v>
      </c>
      <c r="X47" s="158"/>
      <c r="Y47" s="159"/>
      <c r="Z47" s="157">
        <f>SUM(Z46:AB46)</f>
        <v>0</v>
      </c>
      <c r="AA47" s="158"/>
      <c r="AB47" s="159"/>
      <c r="AC47" s="157">
        <f>SUM(AC46:AE46)</f>
        <v>3</v>
      </c>
      <c r="AD47" s="158"/>
      <c r="AE47" s="159"/>
      <c r="AF47" s="30"/>
      <c r="AG47" s="31"/>
      <c r="AH47" s="32"/>
      <c r="AI47" s="157">
        <f>SUM(AI46:AK46)</f>
        <v>3</v>
      </c>
      <c r="AJ47" s="158"/>
      <c r="AK47" s="159"/>
      <c r="AL47" s="157">
        <f>SUM(AL46:AN46)</f>
        <v>3</v>
      </c>
      <c r="AM47" s="158"/>
      <c r="AN47" s="159"/>
      <c r="AO47" s="157">
        <f>SUM(AO46:AQ46)</f>
        <v>4</v>
      </c>
      <c r="AP47" s="158"/>
      <c r="AQ47" s="159"/>
      <c r="AR47" s="157">
        <f>SUM(AR46:AT46)</f>
        <v>0</v>
      </c>
      <c r="AS47" s="158"/>
      <c r="AT47" s="159"/>
      <c r="AU47" s="157">
        <f>SUM(AU46:AW46)</f>
        <v>0</v>
      </c>
      <c r="AV47" s="158"/>
      <c r="AW47" s="159"/>
      <c r="AX47" s="157">
        <f>SUM(AX46:AZ46)</f>
        <v>0</v>
      </c>
      <c r="AY47" s="158"/>
      <c r="AZ47" s="159"/>
      <c r="BA47" s="157">
        <f>SUM(BA46:BC46)</f>
        <v>0</v>
      </c>
      <c r="BB47" s="158"/>
      <c r="BC47" s="159"/>
      <c r="BD47" s="157">
        <f>SUM(BD46:BF46)</f>
        <v>0</v>
      </c>
      <c r="BE47" s="158"/>
      <c r="BF47" s="159"/>
      <c r="BG47" s="30"/>
      <c r="BH47" s="31"/>
      <c r="BI47" s="32"/>
      <c r="BJ47" s="157">
        <f>SUM(BJ46:BL46)</f>
        <v>0</v>
      </c>
      <c r="BK47" s="158"/>
      <c r="BL47" s="159"/>
      <c r="BM47" s="157">
        <f>SUM(BM46:BO46)</f>
        <v>0</v>
      </c>
      <c r="BN47" s="158"/>
      <c r="BO47" s="159"/>
      <c r="BP47" s="157">
        <f>SUM(BP46:BR46)</f>
        <v>0</v>
      </c>
      <c r="BQ47" s="158"/>
      <c r="BR47" s="159"/>
      <c r="BS47" s="157">
        <f>SUM(BS46:BU46)</f>
        <v>0</v>
      </c>
      <c r="BT47" s="158"/>
      <c r="BU47" s="159"/>
      <c r="BV47" s="40" t="s">
        <v>17</v>
      </c>
      <c r="BW47" s="12">
        <f>SUM(B47:BU47)</f>
        <v>31</v>
      </c>
      <c r="BX47" s="146">
        <f>'2006-2007'!AG7</f>
        <v>31</v>
      </c>
      <c r="BY47" s="4"/>
      <c r="BZ47" s="4"/>
      <c r="CA47" s="4"/>
      <c r="CB47" s="4"/>
      <c r="CC47" s="4"/>
    </row>
    <row r="48" spans="1:81" ht="16.5" customHeight="1">
      <c r="A48" s="171" t="s">
        <v>37</v>
      </c>
      <c r="B48" s="17">
        <f>SUM('2007-2008'!B16+'2008-2009'!B16)</f>
        <v>1</v>
      </c>
      <c r="C48" s="18">
        <f>SUM('2007-2008'!C16+'2008-2009'!C16)</f>
        <v>0</v>
      </c>
      <c r="D48" s="19">
        <f>SUM('2007-2008'!D16+'2008-2009'!D16)</f>
        <v>3</v>
      </c>
      <c r="E48" s="17">
        <f>SUM('2006-2007'!E16+'2007-2008'!E16+'2008-2009'!E16)</f>
        <v>3</v>
      </c>
      <c r="F48" s="18">
        <f>SUM('2006-2007'!F16+'2007-2008'!F16+'2008-2009'!F16)</f>
        <v>1</v>
      </c>
      <c r="G48" s="19">
        <f>SUM('2006-2007'!G16+'2007-2008'!G16+'2008-2009'!G16)</f>
        <v>4</v>
      </c>
      <c r="H48" s="17">
        <f>SUM('2006-2007'!H16+'2007-2008'!H16+'2008-2009'!H16)</f>
        <v>1</v>
      </c>
      <c r="I48" s="18">
        <f>SUM('2006-2007'!I16+'2007-2008'!I16+'2008-2009'!I16)</f>
        <v>1</v>
      </c>
      <c r="J48" s="19">
        <f>SUM('2006-2007'!J16+'2007-2008'!J16+'2008-2009'!J16)</f>
        <v>5</v>
      </c>
      <c r="K48" s="17">
        <f>SUM('2007-2008'!N16+'2008-2009'!N16)</f>
        <v>2</v>
      </c>
      <c r="L48" s="18">
        <f>SUM('2007-2008'!O16+'2008-2009'!O16)</f>
        <v>1</v>
      </c>
      <c r="M48" s="19">
        <f>SUM('2007-2008'!P16+'2008-2009'!P16)</f>
        <v>2</v>
      </c>
      <c r="N48" s="17">
        <v>0</v>
      </c>
      <c r="O48" s="18">
        <v>0</v>
      </c>
      <c r="P48" s="19">
        <v>0</v>
      </c>
      <c r="Q48" s="17">
        <f>SUM('2006-2007'!Q16+'2007-2008'!T16+'2008-2009'!T16)</f>
        <v>2</v>
      </c>
      <c r="R48" s="18">
        <f>SUM('2006-2007'!R16+'2007-2008'!U16+'2008-2009'!U16)</f>
        <v>1</v>
      </c>
      <c r="S48" s="19">
        <f>SUM('2006-2007'!S16+'2007-2008'!V16+'2008-2009'!V16)</f>
        <v>4</v>
      </c>
      <c r="T48" s="17">
        <f>SUM('2006-2007'!T16+'2007-2008'!Z16+'2008-2009'!Z16)</f>
        <v>4</v>
      </c>
      <c r="U48" s="18">
        <f>SUM('2006-2007'!U16+'2007-2008'!AA16+'2008-2009'!AA16)</f>
        <v>2</v>
      </c>
      <c r="V48" s="19">
        <f>SUM('2006-2007'!V16+'2007-2008'!AB16+'2008-2009'!AB16)</f>
        <v>1</v>
      </c>
      <c r="W48" s="17">
        <f>SUM('2006-2007'!W16+'2007-2008'!AC16+'2008-2009'!AC16)</f>
        <v>2</v>
      </c>
      <c r="X48" s="18">
        <f>SUM('2006-2007'!X16+'2007-2008'!AD16+'2008-2009'!AD16)</f>
        <v>2</v>
      </c>
      <c r="Y48" s="19">
        <f>SUM('2006-2007'!Y16+'2007-2008'!AE16+'2008-2009'!AE16)</f>
        <v>4</v>
      </c>
      <c r="Z48" s="17">
        <v>0</v>
      </c>
      <c r="AA48" s="18">
        <v>0</v>
      </c>
      <c r="AB48" s="19">
        <v>0</v>
      </c>
      <c r="AC48" s="17">
        <f>SUM('2006-2007'!AC16+'2007-2008'!AI16+'2008-2009'!AI16)</f>
        <v>4</v>
      </c>
      <c r="AD48" s="18">
        <f>SUM('2006-2007'!AD16+'2007-2008'!AJ16+'2008-2009'!AJ16)</f>
        <v>0</v>
      </c>
      <c r="AE48" s="19">
        <f>SUM('2006-2007'!AE16+'2007-2008'!AK16+'2008-2009'!AK16)</f>
        <v>3</v>
      </c>
      <c r="AF48" s="17">
        <f>'2006-2007'!B16</f>
        <v>1</v>
      </c>
      <c r="AG48" s="18">
        <f>'2006-2007'!C16</f>
        <v>0</v>
      </c>
      <c r="AH48" s="19">
        <f>'2006-2007'!D16</f>
        <v>2</v>
      </c>
      <c r="AI48" s="23"/>
      <c r="AJ48" s="24"/>
      <c r="AK48" s="25"/>
      <c r="AL48" s="17">
        <f>SUM('2006-2007'!N16+'2007-2008'!Q16+'2008-2009'!Q16)</f>
        <v>0</v>
      </c>
      <c r="AM48" s="18">
        <f>SUM('2006-2007'!O16+'2007-2008'!R16+'2008-2009'!R16)</f>
        <v>1</v>
      </c>
      <c r="AN48" s="19">
        <f>SUM('2006-2007'!P16+'2007-2008'!S16+'2008-2009'!S16)</f>
        <v>6</v>
      </c>
      <c r="AO48" s="17">
        <f>SUM('2006-2007'!Z16+'2007-2008'!AF16+'2008-2009'!AF16)</f>
        <v>2</v>
      </c>
      <c r="AP48" s="18">
        <f>SUM('2006-2007'!AA16+'2007-2008'!AG16+'2008-2009'!AG16)</f>
        <v>2</v>
      </c>
      <c r="AQ48" s="19">
        <f>SUM('2006-2007'!AB16+'2007-2008'!AH16+'2008-2009'!AH16)</f>
        <v>3</v>
      </c>
      <c r="AR48" s="17">
        <f>SUM(+'2007-2008'!W16+'2008-2009'!W16)</f>
        <v>1</v>
      </c>
      <c r="AS48" s="18">
        <f>SUM(+'2007-2008'!X16+'2008-2009'!X16)</f>
        <v>1</v>
      </c>
      <c r="AT48" s="19">
        <f>SUM(+'2007-2008'!Y16+'2008-2009'!Y16)</f>
        <v>3</v>
      </c>
      <c r="AU48" s="17">
        <f>SUM('2008-2009'!AO16)</f>
        <v>1</v>
      </c>
      <c r="AV48" s="18">
        <f>SUM('2008-2009'!AP16)</f>
        <v>0</v>
      </c>
      <c r="AW48" s="19">
        <f>SUM('2008-2009'!AQ16)</f>
        <v>1</v>
      </c>
      <c r="AX48" s="17">
        <f>SUM('2008-2009'!AL16)</f>
        <v>0</v>
      </c>
      <c r="AY48" s="18">
        <f>SUM('2008-2009'!AM16)</f>
        <v>2</v>
      </c>
      <c r="AZ48" s="19">
        <f>SUM('2008-2009'!AN16)</f>
        <v>0</v>
      </c>
      <c r="BA48" s="17">
        <v>0</v>
      </c>
      <c r="BB48" s="18">
        <v>0</v>
      </c>
      <c r="BC48" s="19">
        <v>0</v>
      </c>
      <c r="BD48" s="17">
        <v>0</v>
      </c>
      <c r="BE48" s="18">
        <v>0</v>
      </c>
      <c r="BF48" s="19">
        <v>0</v>
      </c>
      <c r="BG48" s="17">
        <v>0</v>
      </c>
      <c r="BH48" s="18">
        <v>0</v>
      </c>
      <c r="BI48" s="19">
        <v>0</v>
      </c>
      <c r="BJ48" s="17">
        <v>0</v>
      </c>
      <c r="BK48" s="18">
        <v>0</v>
      </c>
      <c r="BL48" s="19">
        <v>0</v>
      </c>
      <c r="BM48" s="17">
        <v>0</v>
      </c>
      <c r="BN48" s="18">
        <v>0</v>
      </c>
      <c r="BO48" s="19">
        <v>0</v>
      </c>
      <c r="BP48" s="17">
        <v>0</v>
      </c>
      <c r="BQ48" s="18">
        <v>0</v>
      </c>
      <c r="BR48" s="19">
        <v>0</v>
      </c>
      <c r="BS48" s="17">
        <v>0</v>
      </c>
      <c r="BT48" s="18">
        <v>0</v>
      </c>
      <c r="BU48" s="19">
        <v>0</v>
      </c>
      <c r="BV48" s="39" t="s">
        <v>8</v>
      </c>
      <c r="BW48" s="13"/>
      <c r="BX48" s="146"/>
      <c r="BY48" s="4"/>
      <c r="BZ48" s="4"/>
      <c r="CA48" s="4"/>
      <c r="CB48" s="4"/>
      <c r="CC48" s="4"/>
    </row>
    <row r="49" spans="1:81" ht="16.5" customHeight="1">
      <c r="A49" s="172"/>
      <c r="B49" s="20">
        <f>SUM('2007-2008'!B17+'2008-2009'!B17)</f>
        <v>2</v>
      </c>
      <c r="C49" s="21">
        <f>SUM('2007-2008'!C17+'2008-2009'!C17)</f>
        <v>0</v>
      </c>
      <c r="D49" s="22">
        <f>SUM('2007-2008'!D17+'2008-2009'!D17)</f>
        <v>0</v>
      </c>
      <c r="E49" s="20">
        <f>SUM('2006-2007'!E17+'2007-2008'!E17+'2008-2009'!E17)</f>
        <v>1</v>
      </c>
      <c r="F49" s="21">
        <f>SUM('2006-2007'!F17+'2007-2008'!F17+'2008-2009'!F17)</f>
        <v>0</v>
      </c>
      <c r="G49" s="22">
        <f>SUM('2006-2007'!G17+'2007-2008'!G17+'2008-2009'!G17)</f>
        <v>0</v>
      </c>
      <c r="H49" s="20">
        <f>SUM('2006-2007'!H17+'2007-2008'!H17+'2008-2009'!H17)</f>
        <v>2</v>
      </c>
      <c r="I49" s="21">
        <f>SUM('2006-2007'!I17+'2007-2008'!I17+'2008-2009'!I17)</f>
        <v>0</v>
      </c>
      <c r="J49" s="22">
        <f>SUM('2006-2007'!J17+'2007-2008'!J17+'2008-2009'!J17)</f>
        <v>0</v>
      </c>
      <c r="K49" s="20">
        <f>SUM('2007-2008'!N17+'2008-2009'!N17)</f>
        <v>0</v>
      </c>
      <c r="L49" s="21">
        <f>SUM('2007-2008'!O17+'2008-2009'!O17)</f>
        <v>0</v>
      </c>
      <c r="M49" s="22">
        <f>SUM('2007-2008'!P17+'2008-2009'!P17)</f>
        <v>0</v>
      </c>
      <c r="N49" s="20">
        <v>0</v>
      </c>
      <c r="O49" s="21">
        <v>0</v>
      </c>
      <c r="P49" s="22">
        <v>0</v>
      </c>
      <c r="Q49" s="20">
        <f>SUM('2006-2007'!Q17+'2007-2008'!T17+'2008-2009'!T17)</f>
        <v>2</v>
      </c>
      <c r="R49" s="21">
        <f>SUM('2006-2007'!R17+'2007-2008'!U17+'2008-2009'!U17)</f>
        <v>1</v>
      </c>
      <c r="S49" s="22">
        <f>SUM('2006-2007'!S17+'2007-2008'!V17+'2008-2009'!V17)</f>
        <v>0</v>
      </c>
      <c r="T49" s="20">
        <f>SUM('2006-2007'!T17+'2007-2008'!Z17+'2008-2009'!Z17)</f>
        <v>0</v>
      </c>
      <c r="U49" s="21">
        <f>SUM('2006-2007'!U17+'2007-2008'!AA17+'2008-2009'!AA17)</f>
        <v>2</v>
      </c>
      <c r="V49" s="22">
        <f>SUM('2006-2007'!V17+'2007-2008'!AB17+'2008-2009'!AB17)</f>
        <v>1</v>
      </c>
      <c r="W49" s="20">
        <f>SUM('2006-2007'!W17+'2007-2008'!AC17+'2008-2009'!AC17)</f>
        <v>0</v>
      </c>
      <c r="X49" s="21">
        <f>SUM('2006-2007'!X17+'2007-2008'!AD17+'2008-2009'!AD17)</f>
        <v>0</v>
      </c>
      <c r="Y49" s="22">
        <f>SUM('2006-2007'!Y17+'2007-2008'!AE17+'2008-2009'!AE17)</f>
        <v>0</v>
      </c>
      <c r="Z49" s="20">
        <v>0</v>
      </c>
      <c r="AA49" s="21">
        <v>0</v>
      </c>
      <c r="AB49" s="22">
        <v>0</v>
      </c>
      <c r="AC49" s="20">
        <f>SUM('2006-2007'!AC17+'2007-2008'!AI17+'2008-2009'!AI17)</f>
        <v>0</v>
      </c>
      <c r="AD49" s="21">
        <f>SUM('2006-2007'!AD17+'2007-2008'!AJ17+'2008-2009'!AJ17)</f>
        <v>0</v>
      </c>
      <c r="AE49" s="22">
        <f>SUM('2006-2007'!AE17+'2007-2008'!AK17+'2008-2009'!AK17)</f>
        <v>1</v>
      </c>
      <c r="AF49" s="20">
        <f>'2006-2007'!B17</f>
        <v>0</v>
      </c>
      <c r="AG49" s="21">
        <f>'2006-2007'!C17</f>
        <v>0</v>
      </c>
      <c r="AH49" s="22">
        <f>'2006-2007'!D17</f>
        <v>0</v>
      </c>
      <c r="AI49" s="26"/>
      <c r="AJ49" s="27"/>
      <c r="AK49" s="28"/>
      <c r="AL49" s="20">
        <f>SUM('2006-2007'!N17+'2007-2008'!Q17+'2008-2009'!Q17)</f>
        <v>1</v>
      </c>
      <c r="AM49" s="21">
        <f>SUM('2006-2007'!O17+'2007-2008'!R17+'2008-2009'!R17)</f>
        <v>1</v>
      </c>
      <c r="AN49" s="22">
        <f>SUM('2006-2007'!P17+'2007-2008'!S17+'2008-2009'!S17)</f>
        <v>1</v>
      </c>
      <c r="AO49" s="20">
        <f>SUM('2006-2007'!Z17+'2007-2008'!AF17+'2008-2009'!AF17)</f>
        <v>0</v>
      </c>
      <c r="AP49" s="21">
        <f>SUM('2006-2007'!AA17+'2007-2008'!AG17+'2008-2009'!AG17)</f>
        <v>0</v>
      </c>
      <c r="AQ49" s="22">
        <f>SUM('2006-2007'!AB17+'2007-2008'!AH17+'2008-2009'!AH17)</f>
        <v>0</v>
      </c>
      <c r="AR49" s="20">
        <f>SUM(+'2007-2008'!W17+'2008-2009'!W17)</f>
        <v>1</v>
      </c>
      <c r="AS49" s="21">
        <f>SUM(+'2007-2008'!X17+'2008-2009'!X17)</f>
        <v>1</v>
      </c>
      <c r="AT49" s="22">
        <f>SUM(+'2007-2008'!Y17+'2008-2009'!Y17)</f>
        <v>0</v>
      </c>
      <c r="AU49" s="20">
        <f>SUM('2008-2009'!AO17)</f>
        <v>0</v>
      </c>
      <c r="AV49" s="21">
        <f>SUM('2008-2009'!AP17)</f>
        <v>0</v>
      </c>
      <c r="AW49" s="22">
        <f>SUM('2008-2009'!AQ17)</f>
        <v>2</v>
      </c>
      <c r="AX49" s="20">
        <f>SUM('2008-2009'!AL17)</f>
        <v>0</v>
      </c>
      <c r="AY49" s="21">
        <f>SUM('2008-2009'!AM17)</f>
        <v>0</v>
      </c>
      <c r="AZ49" s="22">
        <f>SUM('2008-2009'!AN17)</f>
        <v>0</v>
      </c>
      <c r="BA49" s="20">
        <v>0</v>
      </c>
      <c r="BB49" s="21">
        <v>0</v>
      </c>
      <c r="BC49" s="22">
        <v>0</v>
      </c>
      <c r="BD49" s="20">
        <v>0</v>
      </c>
      <c r="BE49" s="21">
        <v>0</v>
      </c>
      <c r="BF49" s="22">
        <v>0</v>
      </c>
      <c r="BG49" s="20">
        <v>0</v>
      </c>
      <c r="BH49" s="21">
        <v>0</v>
      </c>
      <c r="BI49" s="22">
        <v>0</v>
      </c>
      <c r="BJ49" s="20">
        <v>0</v>
      </c>
      <c r="BK49" s="21">
        <v>0</v>
      </c>
      <c r="BL49" s="22">
        <v>0</v>
      </c>
      <c r="BM49" s="20">
        <v>0</v>
      </c>
      <c r="BN49" s="21">
        <v>0</v>
      </c>
      <c r="BO49" s="22">
        <v>0</v>
      </c>
      <c r="BP49" s="20">
        <v>0</v>
      </c>
      <c r="BQ49" s="21">
        <v>0</v>
      </c>
      <c r="BR49" s="22">
        <v>0</v>
      </c>
      <c r="BS49" s="20">
        <v>0</v>
      </c>
      <c r="BT49" s="21">
        <v>0</v>
      </c>
      <c r="BU49" s="22">
        <v>0</v>
      </c>
      <c r="BV49" s="39" t="s">
        <v>9</v>
      </c>
      <c r="BW49" s="11"/>
      <c r="BX49" s="146"/>
      <c r="BY49" s="4"/>
      <c r="BZ49" s="4"/>
      <c r="CA49" s="4"/>
      <c r="CB49" s="4"/>
      <c r="CC49" s="4"/>
    </row>
    <row r="50" spans="1:81" s="55" customFormat="1" ht="16.5" customHeight="1">
      <c r="A50" s="172"/>
      <c r="B50" s="49">
        <f aca="true" t="shared" si="55" ref="B50:V50">SUM(B48:B49)</f>
        <v>3</v>
      </c>
      <c r="C50" s="50">
        <f t="shared" si="55"/>
        <v>0</v>
      </c>
      <c r="D50" s="51">
        <f t="shared" si="55"/>
        <v>3</v>
      </c>
      <c r="E50" s="49">
        <f t="shared" si="55"/>
        <v>4</v>
      </c>
      <c r="F50" s="50">
        <f t="shared" si="55"/>
        <v>1</v>
      </c>
      <c r="G50" s="51">
        <f t="shared" si="55"/>
        <v>4</v>
      </c>
      <c r="H50" s="49">
        <f t="shared" si="55"/>
        <v>3</v>
      </c>
      <c r="I50" s="50">
        <f t="shared" si="55"/>
        <v>1</v>
      </c>
      <c r="J50" s="51">
        <f t="shared" si="55"/>
        <v>5</v>
      </c>
      <c r="K50" s="49">
        <f t="shared" si="55"/>
        <v>2</v>
      </c>
      <c r="L50" s="50">
        <f t="shared" si="55"/>
        <v>1</v>
      </c>
      <c r="M50" s="51">
        <f t="shared" si="55"/>
        <v>2</v>
      </c>
      <c r="N50" s="49">
        <f t="shared" si="55"/>
        <v>0</v>
      </c>
      <c r="O50" s="50">
        <f t="shared" si="55"/>
        <v>0</v>
      </c>
      <c r="P50" s="51">
        <f t="shared" si="55"/>
        <v>0</v>
      </c>
      <c r="Q50" s="49">
        <f t="shared" si="55"/>
        <v>4</v>
      </c>
      <c r="R50" s="50">
        <f t="shared" si="55"/>
        <v>2</v>
      </c>
      <c r="S50" s="51">
        <f t="shared" si="55"/>
        <v>4</v>
      </c>
      <c r="T50" s="49">
        <f t="shared" si="55"/>
        <v>4</v>
      </c>
      <c r="U50" s="50">
        <f t="shared" si="55"/>
        <v>4</v>
      </c>
      <c r="V50" s="51">
        <f t="shared" si="55"/>
        <v>2</v>
      </c>
      <c r="W50" s="49">
        <f>SUM(W48:W49)</f>
        <v>2</v>
      </c>
      <c r="X50" s="50">
        <f>SUM(X48:X49)</f>
        <v>2</v>
      </c>
      <c r="Y50" s="51">
        <f>SUM(Y48:Y49)</f>
        <v>4</v>
      </c>
      <c r="Z50" s="49">
        <f aca="true" t="shared" si="56" ref="Z50:AH50">SUM(Z48:Z49)</f>
        <v>0</v>
      </c>
      <c r="AA50" s="50">
        <f t="shared" si="56"/>
        <v>0</v>
      </c>
      <c r="AB50" s="51">
        <f t="shared" si="56"/>
        <v>0</v>
      </c>
      <c r="AC50" s="49">
        <f t="shared" si="56"/>
        <v>4</v>
      </c>
      <c r="AD50" s="50">
        <f t="shared" si="56"/>
        <v>0</v>
      </c>
      <c r="AE50" s="51">
        <f t="shared" si="56"/>
        <v>4</v>
      </c>
      <c r="AF50" s="49">
        <f t="shared" si="56"/>
        <v>1</v>
      </c>
      <c r="AG50" s="50">
        <f t="shared" si="56"/>
        <v>0</v>
      </c>
      <c r="AH50" s="51">
        <f t="shared" si="56"/>
        <v>2</v>
      </c>
      <c r="AI50" s="46"/>
      <c r="AJ50" s="47"/>
      <c r="AK50" s="48"/>
      <c r="AL50" s="49">
        <f aca="true" t="shared" si="57" ref="AL50:AQ50">SUM(AL48:AL49)</f>
        <v>1</v>
      </c>
      <c r="AM50" s="50">
        <f t="shared" si="57"/>
        <v>2</v>
      </c>
      <c r="AN50" s="51">
        <f t="shared" si="57"/>
        <v>7</v>
      </c>
      <c r="AO50" s="49">
        <f t="shared" si="57"/>
        <v>2</v>
      </c>
      <c r="AP50" s="50">
        <f t="shared" si="57"/>
        <v>2</v>
      </c>
      <c r="AQ50" s="51">
        <f t="shared" si="57"/>
        <v>3</v>
      </c>
      <c r="AR50" s="49">
        <f aca="true" t="shared" si="58" ref="AR50:AZ50">SUM(AR48:AR49)</f>
        <v>2</v>
      </c>
      <c r="AS50" s="50">
        <f t="shared" si="58"/>
        <v>2</v>
      </c>
      <c r="AT50" s="51">
        <f t="shared" si="58"/>
        <v>3</v>
      </c>
      <c r="AU50" s="49">
        <f t="shared" si="58"/>
        <v>1</v>
      </c>
      <c r="AV50" s="50">
        <f t="shared" si="58"/>
        <v>0</v>
      </c>
      <c r="AW50" s="51">
        <f t="shared" si="58"/>
        <v>3</v>
      </c>
      <c r="AX50" s="49">
        <f t="shared" si="58"/>
        <v>0</v>
      </c>
      <c r="AY50" s="50">
        <f t="shared" si="58"/>
        <v>2</v>
      </c>
      <c r="AZ50" s="51">
        <f t="shared" si="58"/>
        <v>0</v>
      </c>
      <c r="BA50" s="49">
        <f aca="true" t="shared" si="59" ref="BA50:BI50">SUM(BA48:BA49)</f>
        <v>0</v>
      </c>
      <c r="BB50" s="50">
        <f t="shared" si="59"/>
        <v>0</v>
      </c>
      <c r="BC50" s="51">
        <f t="shared" si="59"/>
        <v>0</v>
      </c>
      <c r="BD50" s="49">
        <f t="shared" si="59"/>
        <v>0</v>
      </c>
      <c r="BE50" s="50">
        <f t="shared" si="59"/>
        <v>0</v>
      </c>
      <c r="BF50" s="51">
        <f t="shared" si="59"/>
        <v>0</v>
      </c>
      <c r="BG50" s="49">
        <f t="shared" si="59"/>
        <v>0</v>
      </c>
      <c r="BH50" s="50">
        <f t="shared" si="59"/>
        <v>0</v>
      </c>
      <c r="BI50" s="51">
        <f t="shared" si="59"/>
        <v>0</v>
      </c>
      <c r="BJ50" s="49">
        <f aca="true" t="shared" si="60" ref="BJ50:BR50">SUM(BJ48:BJ49)</f>
        <v>0</v>
      </c>
      <c r="BK50" s="50">
        <f t="shared" si="60"/>
        <v>0</v>
      </c>
      <c r="BL50" s="51">
        <f t="shared" si="60"/>
        <v>0</v>
      </c>
      <c r="BM50" s="49">
        <f t="shared" si="60"/>
        <v>0</v>
      </c>
      <c r="BN50" s="50">
        <f t="shared" si="60"/>
        <v>0</v>
      </c>
      <c r="BO50" s="51">
        <f t="shared" si="60"/>
        <v>0</v>
      </c>
      <c r="BP50" s="49">
        <f t="shared" si="60"/>
        <v>0</v>
      </c>
      <c r="BQ50" s="50">
        <f t="shared" si="60"/>
        <v>0</v>
      </c>
      <c r="BR50" s="51">
        <f t="shared" si="60"/>
        <v>0</v>
      </c>
      <c r="BS50" s="49">
        <f>SUM(BS48:BS49)</f>
        <v>0</v>
      </c>
      <c r="BT50" s="50">
        <f>SUM(BT48:BT49)</f>
        <v>0</v>
      </c>
      <c r="BU50" s="51">
        <f>SUM(BU48:BU49)</f>
        <v>0</v>
      </c>
      <c r="BV50" s="76" t="s">
        <v>10</v>
      </c>
      <c r="BW50" s="53"/>
      <c r="BX50" s="147"/>
      <c r="BY50" s="54"/>
      <c r="BZ50" s="54"/>
      <c r="CA50" s="54"/>
      <c r="CB50" s="54"/>
      <c r="CC50" s="54"/>
    </row>
    <row r="51" spans="1:81" ht="16.5" customHeight="1">
      <c r="A51" s="173"/>
      <c r="B51" s="157">
        <f>SUM(B50:D50)</f>
        <v>6</v>
      </c>
      <c r="C51" s="158"/>
      <c r="D51" s="159"/>
      <c r="E51" s="157">
        <f>SUM(E50:G50)</f>
        <v>9</v>
      </c>
      <c r="F51" s="158"/>
      <c r="G51" s="159"/>
      <c r="H51" s="157">
        <f>SUM(H50:J50)</f>
        <v>9</v>
      </c>
      <c r="I51" s="158"/>
      <c r="J51" s="159"/>
      <c r="K51" s="157">
        <f>SUM(K50:M50)</f>
        <v>5</v>
      </c>
      <c r="L51" s="158"/>
      <c r="M51" s="159"/>
      <c r="N51" s="157">
        <f>SUM(N50:P50)</f>
        <v>0</v>
      </c>
      <c r="O51" s="158"/>
      <c r="P51" s="159"/>
      <c r="Q51" s="157">
        <f>SUM(Q50:S50)</f>
        <v>10</v>
      </c>
      <c r="R51" s="158"/>
      <c r="S51" s="159"/>
      <c r="T51" s="157">
        <f>SUM(T50:V50)</f>
        <v>10</v>
      </c>
      <c r="U51" s="158"/>
      <c r="V51" s="159"/>
      <c r="W51" s="157">
        <f>SUM(W50:Y50)</f>
        <v>8</v>
      </c>
      <c r="X51" s="158"/>
      <c r="Y51" s="159"/>
      <c r="Z51" s="157">
        <f>SUM(Z50:AB50)</f>
        <v>0</v>
      </c>
      <c r="AA51" s="158"/>
      <c r="AB51" s="159"/>
      <c r="AC51" s="157">
        <f>SUM(AC50:AE50)</f>
        <v>8</v>
      </c>
      <c r="AD51" s="158"/>
      <c r="AE51" s="159"/>
      <c r="AF51" s="157">
        <f>SUM(AF50:AH50)</f>
        <v>3</v>
      </c>
      <c r="AG51" s="158"/>
      <c r="AH51" s="159"/>
      <c r="AI51" s="30"/>
      <c r="AJ51" s="31"/>
      <c r="AK51" s="32"/>
      <c r="AL51" s="157">
        <f>SUM(AL50:AN50)</f>
        <v>10</v>
      </c>
      <c r="AM51" s="158"/>
      <c r="AN51" s="159"/>
      <c r="AO51" s="157">
        <f>SUM(AO50:AQ50)</f>
        <v>7</v>
      </c>
      <c r="AP51" s="158"/>
      <c r="AQ51" s="159"/>
      <c r="AR51" s="157">
        <f>SUM(AR50:AT50)</f>
        <v>7</v>
      </c>
      <c r="AS51" s="158"/>
      <c r="AT51" s="159"/>
      <c r="AU51" s="157">
        <f>SUM(AU50:AW50)</f>
        <v>4</v>
      </c>
      <c r="AV51" s="158"/>
      <c r="AW51" s="159"/>
      <c r="AX51" s="157">
        <f>SUM(AX50:AZ50)</f>
        <v>2</v>
      </c>
      <c r="AY51" s="158"/>
      <c r="AZ51" s="159"/>
      <c r="BA51" s="157">
        <f>SUM(BA50:BC50)</f>
        <v>0</v>
      </c>
      <c r="BB51" s="158"/>
      <c r="BC51" s="159"/>
      <c r="BD51" s="157">
        <f>SUM(BD50:BF50)</f>
        <v>0</v>
      </c>
      <c r="BE51" s="158"/>
      <c r="BF51" s="159"/>
      <c r="BG51" s="157">
        <f>SUM(BG50:BI50)</f>
        <v>0</v>
      </c>
      <c r="BH51" s="158"/>
      <c r="BI51" s="159"/>
      <c r="BJ51" s="157">
        <f>SUM(BJ50:BL50)</f>
        <v>0</v>
      </c>
      <c r="BK51" s="158"/>
      <c r="BL51" s="159"/>
      <c r="BM51" s="157">
        <f>SUM(BM50:BO50)</f>
        <v>0</v>
      </c>
      <c r="BN51" s="158"/>
      <c r="BO51" s="159"/>
      <c r="BP51" s="157">
        <f>SUM(BP50:BR50)</f>
        <v>0</v>
      </c>
      <c r="BQ51" s="158"/>
      <c r="BR51" s="159"/>
      <c r="BS51" s="157">
        <f>SUM(BS50:BU50)</f>
        <v>0</v>
      </c>
      <c r="BT51" s="158"/>
      <c r="BU51" s="159"/>
      <c r="BV51" s="40" t="s">
        <v>17</v>
      </c>
      <c r="BW51" s="12">
        <f>SUM(B51:BU51)</f>
        <v>98</v>
      </c>
      <c r="BX51" s="146">
        <f>'2006-2007'!AG19+'2007-2008'!AM19+'2008-2009'!AS19</f>
        <v>98</v>
      </c>
      <c r="BY51" s="4"/>
      <c r="BZ51" s="4"/>
      <c r="CA51" s="4"/>
      <c r="CB51" s="4"/>
      <c r="CC51" s="4"/>
    </row>
    <row r="52" spans="1:81" ht="16.5" customHeight="1">
      <c r="A52" s="171" t="s">
        <v>26</v>
      </c>
      <c r="B52" s="17">
        <f>SUM('2007-2008'!B24+'2008-2009'!B24)</f>
        <v>3</v>
      </c>
      <c r="C52" s="18">
        <f>SUM('2007-2008'!C24+'2008-2009'!C24)</f>
        <v>1</v>
      </c>
      <c r="D52" s="19">
        <f>SUM('2007-2008'!D24+'2008-2009'!D24)</f>
        <v>1</v>
      </c>
      <c r="E52" s="17">
        <f>SUM('2006-2007'!E20+'2007-2008'!E24+'2008-2009'!E24)</f>
        <v>2</v>
      </c>
      <c r="F52" s="18">
        <f>SUM('2006-2007'!F20+'2007-2008'!F24+'2008-2009'!F24)</f>
        <v>3</v>
      </c>
      <c r="G52" s="19">
        <f>SUM('2006-2007'!G20+'2007-2008'!G24+'2008-2009'!G24)</f>
        <v>2</v>
      </c>
      <c r="H52" s="17">
        <f>SUM('2006-2007'!H20+'2007-2008'!H24+'2008-2009'!H24)</f>
        <v>4</v>
      </c>
      <c r="I52" s="18">
        <f>SUM('2006-2007'!I20+'2007-2008'!I24+'2008-2009'!I24)</f>
        <v>0</v>
      </c>
      <c r="J52" s="19">
        <f>SUM('2006-2007'!J20+'2007-2008'!J24+'2008-2009'!J24)</f>
        <v>4</v>
      </c>
      <c r="K52" s="17">
        <f>SUM('2007-2008'!N24+'2008-2009'!N24)</f>
        <v>1</v>
      </c>
      <c r="L52" s="18">
        <f>SUM('2007-2008'!O24+'2008-2009'!O24)</f>
        <v>1</v>
      </c>
      <c r="M52" s="19">
        <f>SUM('2007-2008'!P24+'2008-2009'!P24)</f>
        <v>2</v>
      </c>
      <c r="N52" s="17">
        <v>0</v>
      </c>
      <c r="O52" s="18">
        <v>0</v>
      </c>
      <c r="P52" s="19">
        <v>0</v>
      </c>
      <c r="Q52" s="17">
        <f>SUM('2006-2007'!Q20+'2007-2008'!T24+'2008-2009'!T24)</f>
        <v>2</v>
      </c>
      <c r="R52" s="18">
        <f>SUM('2006-2007'!R20+'2007-2008'!U24+'2008-2009'!U24)</f>
        <v>3</v>
      </c>
      <c r="S52" s="19">
        <f>SUM('2006-2007'!S20+'2007-2008'!V24+'2008-2009'!V24)</f>
        <v>2</v>
      </c>
      <c r="T52" s="17">
        <f>SUM('2006-2007'!T20+'2007-2008'!Z24+'2008-2009'!Z24)</f>
        <v>5</v>
      </c>
      <c r="U52" s="18">
        <f>SUM('2006-2007'!U20+'2007-2008'!AA24+'2008-2009'!AA24)</f>
        <v>1</v>
      </c>
      <c r="V52" s="19">
        <f>SUM('2006-2007'!V20+'2007-2008'!AB24+'2008-2009'!AB24)</f>
        <v>1</v>
      </c>
      <c r="W52" s="17">
        <f>SUM('2006-2007'!W20+'2007-2008'!AC24+'2008-2009'!AC24)</f>
        <v>1</v>
      </c>
      <c r="X52" s="18">
        <f>SUM('2006-2007'!X20+'2007-2008'!AD24+'2008-2009'!AD24)</f>
        <v>2</v>
      </c>
      <c r="Y52" s="19">
        <f>SUM('2006-2007'!Y20+'2007-2008'!AE24+'2008-2009'!AE24)</f>
        <v>4</v>
      </c>
      <c r="Z52" s="17">
        <v>0</v>
      </c>
      <c r="AA52" s="18">
        <v>0</v>
      </c>
      <c r="AB52" s="19">
        <v>0</v>
      </c>
      <c r="AC52" s="17">
        <f>SUM('2006-2007'!AC20+'2007-2008'!AI24+'2008-2009'!AI24)</f>
        <v>2</v>
      </c>
      <c r="AD52" s="18">
        <f>SUM('2006-2007'!AD20+'2007-2008'!AJ24+'2008-2009'!AJ24)</f>
        <v>2</v>
      </c>
      <c r="AE52" s="19">
        <f>SUM('2006-2007'!AE20+'2007-2008'!AK24+'2008-2009'!AK24)</f>
        <v>3</v>
      </c>
      <c r="AF52" s="17">
        <f>'2006-2007'!B20</f>
        <v>2</v>
      </c>
      <c r="AG52" s="18">
        <f>'2006-2007'!C20</f>
        <v>1</v>
      </c>
      <c r="AH52" s="19">
        <f>'2006-2007'!D20</f>
        <v>0</v>
      </c>
      <c r="AI52" s="17">
        <f>SUM('2006-2007'!K20+'2007-2008'!K24+'2008-2009'!K24)</f>
        <v>6</v>
      </c>
      <c r="AJ52" s="18">
        <f>SUM('2006-2007'!L20+'2007-2008'!L24+'2008-2009'!L24)</f>
        <v>1</v>
      </c>
      <c r="AK52" s="19">
        <f>SUM('2006-2007'!M20+'2007-2008'!M24+'2008-2009'!M24)</f>
        <v>0</v>
      </c>
      <c r="AL52" s="23"/>
      <c r="AM52" s="24"/>
      <c r="AN52" s="25"/>
      <c r="AO52" s="17">
        <f>SUM('2006-2007'!Z20+'2007-2008'!AF24+'2008-2009'!AF24)</f>
        <v>1</v>
      </c>
      <c r="AP52" s="18">
        <f>SUM('2006-2007'!AA20+'2007-2008'!AG24+'2008-2009'!AG24)</f>
        <v>3</v>
      </c>
      <c r="AQ52" s="19">
        <f>SUM('2006-2007'!AB20+'2007-2008'!AH24+'2008-2009'!AH24)</f>
        <v>5</v>
      </c>
      <c r="AR52" s="17">
        <f>SUM('2007-2008'!W24+'2008-2009'!W24)</f>
        <v>2</v>
      </c>
      <c r="AS52" s="18">
        <f>SUM('2007-2008'!X24+'2008-2009'!X24)</f>
        <v>1</v>
      </c>
      <c r="AT52" s="19">
        <f>SUM('2007-2008'!Y24+'2008-2009'!Y24)</f>
        <v>1</v>
      </c>
      <c r="AU52" s="17">
        <f>SUM('2008-2009'!AO24)</f>
        <v>0</v>
      </c>
      <c r="AV52" s="18">
        <f>SUM('2008-2009'!AP24)</f>
        <v>1</v>
      </c>
      <c r="AW52" s="19">
        <f>SUM('2008-2009'!AQ24)</f>
        <v>1</v>
      </c>
      <c r="AX52" s="17">
        <f>SUM('2008-2009'!AL24)</f>
        <v>1</v>
      </c>
      <c r="AY52" s="18">
        <f>SUM('2008-2009'!AM24)</f>
        <v>1</v>
      </c>
      <c r="AZ52" s="19">
        <f>SUM('2008-2009'!AN24)</f>
        <v>0</v>
      </c>
      <c r="BA52" s="17">
        <v>0</v>
      </c>
      <c r="BB52" s="18">
        <v>0</v>
      </c>
      <c r="BC52" s="19">
        <v>0</v>
      </c>
      <c r="BD52" s="17">
        <v>0</v>
      </c>
      <c r="BE52" s="18">
        <v>0</v>
      </c>
      <c r="BF52" s="19">
        <v>0</v>
      </c>
      <c r="BG52" s="23"/>
      <c r="BH52" s="24"/>
      <c r="BI52" s="25"/>
      <c r="BJ52" s="17">
        <v>0</v>
      </c>
      <c r="BK52" s="18">
        <v>0</v>
      </c>
      <c r="BL52" s="19">
        <v>0</v>
      </c>
      <c r="BM52" s="74">
        <v>0</v>
      </c>
      <c r="BN52" s="18">
        <v>0</v>
      </c>
      <c r="BO52" s="19">
        <v>0</v>
      </c>
      <c r="BP52" s="17">
        <v>0</v>
      </c>
      <c r="BQ52" s="18">
        <v>0</v>
      </c>
      <c r="BR52" s="19">
        <v>0</v>
      </c>
      <c r="BS52" s="17">
        <v>0</v>
      </c>
      <c r="BT52" s="18">
        <v>0</v>
      </c>
      <c r="BU52" s="19">
        <v>0</v>
      </c>
      <c r="BV52" s="35" t="s">
        <v>8</v>
      </c>
      <c r="BW52" s="13"/>
      <c r="BX52" s="146"/>
      <c r="BY52" s="4"/>
      <c r="BZ52" s="4"/>
      <c r="CA52" s="4"/>
      <c r="CB52" s="4"/>
      <c r="CC52" s="4"/>
    </row>
    <row r="53" spans="1:81" ht="16.5" customHeight="1">
      <c r="A53" s="172"/>
      <c r="B53" s="20">
        <f>SUM('2007-2008'!B25+'2008-2009'!B25)</f>
        <v>0</v>
      </c>
      <c r="C53" s="21">
        <f>SUM('2007-2008'!C25+'2008-2009'!C25)</f>
        <v>0</v>
      </c>
      <c r="D53" s="22">
        <f>SUM('2007-2008'!D25+'2008-2009'!D25)</f>
        <v>0</v>
      </c>
      <c r="E53" s="20">
        <f>SUM('2006-2007'!E21+'2007-2008'!E25+'2008-2009'!E25)</f>
        <v>1</v>
      </c>
      <c r="F53" s="21">
        <f>SUM('2006-2007'!F21+'2007-2008'!F25+'2008-2009'!F25)</f>
        <v>0</v>
      </c>
      <c r="G53" s="22">
        <f>SUM('2006-2007'!G21+'2007-2008'!G25+'2008-2009'!G25)</f>
        <v>1</v>
      </c>
      <c r="H53" s="20">
        <f>SUM('2006-2007'!H21+'2007-2008'!H25+'2008-2009'!H25)</f>
        <v>1</v>
      </c>
      <c r="I53" s="21">
        <f>SUM('2006-2007'!I21+'2007-2008'!I25+'2008-2009'!I25)</f>
        <v>1</v>
      </c>
      <c r="J53" s="22">
        <f>SUM('2006-2007'!J21+'2007-2008'!J25+'2008-2009'!J25)</f>
        <v>3</v>
      </c>
      <c r="K53" s="20">
        <f>SUM('2007-2008'!N25+'2008-2009'!N25)</f>
        <v>0</v>
      </c>
      <c r="L53" s="21">
        <f>SUM('2007-2008'!O25+'2008-2009'!O25)</f>
        <v>0</v>
      </c>
      <c r="M53" s="22">
        <f>SUM('2007-2008'!P25+'2008-2009'!P25)</f>
        <v>0</v>
      </c>
      <c r="N53" s="20">
        <v>0</v>
      </c>
      <c r="O53" s="21">
        <v>0</v>
      </c>
      <c r="P53" s="22">
        <v>0</v>
      </c>
      <c r="Q53" s="20">
        <f>SUM('2006-2007'!Q21+'2007-2008'!T25+'2008-2009'!T25)</f>
        <v>1</v>
      </c>
      <c r="R53" s="21">
        <f>SUM('2006-2007'!R21+'2007-2008'!U25+'2008-2009'!U25)</f>
        <v>0</v>
      </c>
      <c r="S53" s="22">
        <f>SUM('2006-2007'!S21+'2007-2008'!V25+'2008-2009'!V25)</f>
        <v>0</v>
      </c>
      <c r="T53" s="20">
        <f>SUM('2006-2007'!T21+'2007-2008'!Z25+'2008-2009'!Z25)</f>
        <v>0</v>
      </c>
      <c r="U53" s="21">
        <f>SUM('2006-2007'!U21+'2007-2008'!AA25+'2008-2009'!AA25)</f>
        <v>0</v>
      </c>
      <c r="V53" s="22">
        <f>SUM('2006-2007'!V21+'2007-2008'!AB25+'2008-2009'!AB25)</f>
        <v>0</v>
      </c>
      <c r="W53" s="20">
        <f>SUM('2006-2007'!W21+'2007-2008'!AC25+'2008-2009'!AC25)</f>
        <v>0</v>
      </c>
      <c r="X53" s="21">
        <f>SUM('2006-2007'!X21+'2007-2008'!AD25+'2008-2009'!AD25)</f>
        <v>0</v>
      </c>
      <c r="Y53" s="22">
        <f>SUM('2006-2007'!Y21+'2007-2008'!AE25+'2008-2009'!AE25)</f>
        <v>1</v>
      </c>
      <c r="Z53" s="20">
        <v>0</v>
      </c>
      <c r="AA53" s="21">
        <v>0</v>
      </c>
      <c r="AB53" s="22">
        <v>0</v>
      </c>
      <c r="AC53" s="20">
        <f>SUM('2006-2007'!AC21+'2007-2008'!AI25+'2008-2009'!AI25)</f>
        <v>1</v>
      </c>
      <c r="AD53" s="21">
        <f>SUM('2006-2007'!AD21+'2007-2008'!AJ25+'2008-2009'!AJ25)</f>
        <v>1</v>
      </c>
      <c r="AE53" s="22">
        <f>SUM('2006-2007'!AE21+'2007-2008'!AK25+'2008-2009'!AK25)</f>
        <v>1</v>
      </c>
      <c r="AF53" s="20">
        <f>'2006-2007'!B21</f>
        <v>0</v>
      </c>
      <c r="AG53" s="21">
        <f>'2006-2007'!C21</f>
        <v>0</v>
      </c>
      <c r="AH53" s="22">
        <f>'2006-2007'!D21</f>
        <v>0</v>
      </c>
      <c r="AI53" s="20">
        <f>SUM('2006-2007'!K21+'2007-2008'!K25+'2008-2009'!K25)</f>
        <v>1</v>
      </c>
      <c r="AJ53" s="21">
        <f>SUM('2006-2007'!L21+'2007-2008'!L25+'2008-2009'!L25)</f>
        <v>1</v>
      </c>
      <c r="AK53" s="22">
        <f>SUM('2006-2007'!M21+'2007-2008'!M25+'2008-2009'!M25)</f>
        <v>1</v>
      </c>
      <c r="AL53" s="26"/>
      <c r="AM53" s="27"/>
      <c r="AN53" s="28"/>
      <c r="AO53" s="20">
        <f>SUM('2006-2007'!Z21+'2007-2008'!AF25+'2008-2009'!AF25)</f>
        <v>1</v>
      </c>
      <c r="AP53" s="21">
        <f>SUM('2006-2007'!AA21+'2007-2008'!AG25+'2008-2009'!AG25)</f>
        <v>1</v>
      </c>
      <c r="AQ53" s="22">
        <f>SUM('2006-2007'!AB21+'2007-2008'!AH25+'2008-2009'!AH25)</f>
        <v>0</v>
      </c>
      <c r="AR53" s="20">
        <f>SUM('2007-2008'!W25+'2008-2009'!W25)</f>
        <v>0</v>
      </c>
      <c r="AS53" s="21">
        <f>SUM('2007-2008'!X25+'2008-2009'!X25)</f>
        <v>0</v>
      </c>
      <c r="AT53" s="22">
        <f>SUM('2007-2008'!Y25+'2008-2009'!Y25)</f>
        <v>0</v>
      </c>
      <c r="AU53" s="20">
        <f>SUM('2008-2009'!AO25)</f>
        <v>1</v>
      </c>
      <c r="AV53" s="21">
        <f>SUM('2008-2009'!AP25)</f>
        <v>0</v>
      </c>
      <c r="AW53" s="22">
        <f>SUM('2008-2009'!AQ25)</f>
        <v>0</v>
      </c>
      <c r="AX53" s="20">
        <f>SUM('2008-2009'!AL25)</f>
        <v>1</v>
      </c>
      <c r="AY53" s="21">
        <f>SUM('2008-2009'!AM25)</f>
        <v>0</v>
      </c>
      <c r="AZ53" s="22">
        <f>SUM('2008-2009'!AN25)</f>
        <v>1</v>
      </c>
      <c r="BA53" s="20">
        <v>0</v>
      </c>
      <c r="BB53" s="21">
        <v>0</v>
      </c>
      <c r="BC53" s="22">
        <v>0</v>
      </c>
      <c r="BD53" s="20">
        <v>0</v>
      </c>
      <c r="BE53" s="21">
        <v>0</v>
      </c>
      <c r="BF53" s="22">
        <v>0</v>
      </c>
      <c r="BG53" s="26"/>
      <c r="BH53" s="27"/>
      <c r="BI53" s="28"/>
      <c r="BJ53" s="20">
        <v>0</v>
      </c>
      <c r="BK53" s="21">
        <v>0</v>
      </c>
      <c r="BL53" s="22">
        <v>0</v>
      </c>
      <c r="BM53" s="75">
        <v>0</v>
      </c>
      <c r="BN53" s="21">
        <v>0</v>
      </c>
      <c r="BO53" s="22">
        <v>0</v>
      </c>
      <c r="BP53" s="20">
        <v>0</v>
      </c>
      <c r="BQ53" s="21">
        <v>0</v>
      </c>
      <c r="BR53" s="22">
        <v>0</v>
      </c>
      <c r="BS53" s="20">
        <v>0</v>
      </c>
      <c r="BT53" s="21">
        <v>0</v>
      </c>
      <c r="BU53" s="22">
        <v>0</v>
      </c>
      <c r="BV53" s="39" t="s">
        <v>9</v>
      </c>
      <c r="BW53" s="11"/>
      <c r="BX53" s="146"/>
      <c r="BY53" s="4"/>
      <c r="BZ53" s="4"/>
      <c r="CA53" s="4"/>
      <c r="CB53" s="4"/>
      <c r="CC53" s="4"/>
    </row>
    <row r="54" spans="1:81" s="55" customFormat="1" ht="16.5" customHeight="1">
      <c r="A54" s="172"/>
      <c r="B54" s="49">
        <f aca="true" t="shared" si="61" ref="B54:Y54">SUM(B52:B53)</f>
        <v>3</v>
      </c>
      <c r="C54" s="50">
        <f t="shared" si="61"/>
        <v>1</v>
      </c>
      <c r="D54" s="51">
        <f t="shared" si="61"/>
        <v>1</v>
      </c>
      <c r="E54" s="49">
        <f t="shared" si="61"/>
        <v>3</v>
      </c>
      <c r="F54" s="50">
        <f t="shared" si="61"/>
        <v>3</v>
      </c>
      <c r="G54" s="51">
        <f t="shared" si="61"/>
        <v>3</v>
      </c>
      <c r="H54" s="49">
        <f t="shared" si="61"/>
        <v>5</v>
      </c>
      <c r="I54" s="50">
        <f t="shared" si="61"/>
        <v>1</v>
      </c>
      <c r="J54" s="51">
        <f t="shared" si="61"/>
        <v>7</v>
      </c>
      <c r="K54" s="49">
        <f t="shared" si="61"/>
        <v>1</v>
      </c>
      <c r="L54" s="50">
        <f t="shared" si="61"/>
        <v>1</v>
      </c>
      <c r="M54" s="51">
        <f t="shared" si="61"/>
        <v>2</v>
      </c>
      <c r="N54" s="49">
        <f t="shared" si="61"/>
        <v>0</v>
      </c>
      <c r="O54" s="50">
        <f t="shared" si="61"/>
        <v>0</v>
      </c>
      <c r="P54" s="51">
        <f t="shared" si="61"/>
        <v>0</v>
      </c>
      <c r="Q54" s="49">
        <f t="shared" si="61"/>
        <v>3</v>
      </c>
      <c r="R54" s="50">
        <f t="shared" si="61"/>
        <v>3</v>
      </c>
      <c r="S54" s="51">
        <f t="shared" si="61"/>
        <v>2</v>
      </c>
      <c r="T54" s="49">
        <f t="shared" si="61"/>
        <v>5</v>
      </c>
      <c r="U54" s="50">
        <f t="shared" si="61"/>
        <v>1</v>
      </c>
      <c r="V54" s="51">
        <f t="shared" si="61"/>
        <v>1</v>
      </c>
      <c r="W54" s="49">
        <f t="shared" si="61"/>
        <v>1</v>
      </c>
      <c r="X54" s="50">
        <f t="shared" si="61"/>
        <v>2</v>
      </c>
      <c r="Y54" s="51">
        <f t="shared" si="61"/>
        <v>5</v>
      </c>
      <c r="Z54" s="49">
        <f>SUM(Z52:Z53)</f>
        <v>0</v>
      </c>
      <c r="AA54" s="50">
        <f>SUM(AA52:AA53)</f>
        <v>0</v>
      </c>
      <c r="AB54" s="51">
        <f>SUM(AB52:AB53)</f>
        <v>0</v>
      </c>
      <c r="AC54" s="49">
        <f aca="true" t="shared" si="62" ref="AC54:AK54">SUM(AC52:AC53)</f>
        <v>3</v>
      </c>
      <c r="AD54" s="50">
        <f t="shared" si="62"/>
        <v>3</v>
      </c>
      <c r="AE54" s="51">
        <f t="shared" si="62"/>
        <v>4</v>
      </c>
      <c r="AF54" s="49">
        <f t="shared" si="62"/>
        <v>2</v>
      </c>
      <c r="AG54" s="50">
        <f t="shared" si="62"/>
        <v>1</v>
      </c>
      <c r="AH54" s="51">
        <f t="shared" si="62"/>
        <v>0</v>
      </c>
      <c r="AI54" s="49">
        <f t="shared" si="62"/>
        <v>7</v>
      </c>
      <c r="AJ54" s="50">
        <f t="shared" si="62"/>
        <v>2</v>
      </c>
      <c r="AK54" s="51">
        <f t="shared" si="62"/>
        <v>1</v>
      </c>
      <c r="AL54" s="46"/>
      <c r="AM54" s="47"/>
      <c r="AN54" s="48"/>
      <c r="AO54" s="49">
        <f aca="true" t="shared" si="63" ref="AO54:AT54">SUM(AO52:AO53)</f>
        <v>2</v>
      </c>
      <c r="AP54" s="50">
        <f t="shared" si="63"/>
        <v>4</v>
      </c>
      <c r="AQ54" s="51">
        <f t="shared" si="63"/>
        <v>5</v>
      </c>
      <c r="AR54" s="49">
        <f t="shared" si="63"/>
        <v>2</v>
      </c>
      <c r="AS54" s="50">
        <f t="shared" si="63"/>
        <v>1</v>
      </c>
      <c r="AT54" s="51">
        <f t="shared" si="63"/>
        <v>1</v>
      </c>
      <c r="AU54" s="49">
        <f aca="true" t="shared" si="64" ref="AU54:AZ54">SUM(AU52:AU53)</f>
        <v>1</v>
      </c>
      <c r="AV54" s="50">
        <f t="shared" si="64"/>
        <v>1</v>
      </c>
      <c r="AW54" s="51">
        <f t="shared" si="64"/>
        <v>1</v>
      </c>
      <c r="AX54" s="49">
        <f t="shared" si="64"/>
        <v>2</v>
      </c>
      <c r="AY54" s="50">
        <f t="shared" si="64"/>
        <v>1</v>
      </c>
      <c r="AZ54" s="51">
        <f t="shared" si="64"/>
        <v>1</v>
      </c>
      <c r="BA54" s="49">
        <f aca="true" t="shared" si="65" ref="BA54:BF54">SUM(BA52:BA53)</f>
        <v>0</v>
      </c>
      <c r="BB54" s="50">
        <f t="shared" si="65"/>
        <v>0</v>
      </c>
      <c r="BC54" s="51">
        <f t="shared" si="65"/>
        <v>0</v>
      </c>
      <c r="BD54" s="49">
        <f t="shared" si="65"/>
        <v>0</v>
      </c>
      <c r="BE54" s="50">
        <f t="shared" si="65"/>
        <v>0</v>
      </c>
      <c r="BF54" s="51">
        <f t="shared" si="65"/>
        <v>0</v>
      </c>
      <c r="BG54" s="46"/>
      <c r="BH54" s="47"/>
      <c r="BI54" s="48"/>
      <c r="BJ54" s="49">
        <f aca="true" t="shared" si="66" ref="BJ54:BR54">SUM(BJ52:BJ53)</f>
        <v>0</v>
      </c>
      <c r="BK54" s="50">
        <f t="shared" si="66"/>
        <v>0</v>
      </c>
      <c r="BL54" s="51">
        <f t="shared" si="66"/>
        <v>0</v>
      </c>
      <c r="BM54" s="49">
        <f t="shared" si="66"/>
        <v>0</v>
      </c>
      <c r="BN54" s="50">
        <f t="shared" si="66"/>
        <v>0</v>
      </c>
      <c r="BO54" s="51">
        <f t="shared" si="66"/>
        <v>0</v>
      </c>
      <c r="BP54" s="49">
        <f t="shared" si="66"/>
        <v>0</v>
      </c>
      <c r="BQ54" s="50">
        <f t="shared" si="66"/>
        <v>0</v>
      </c>
      <c r="BR54" s="51">
        <f t="shared" si="66"/>
        <v>0</v>
      </c>
      <c r="BS54" s="49">
        <f>SUM(BS52:BS53)</f>
        <v>0</v>
      </c>
      <c r="BT54" s="50">
        <f>SUM(BT52:BT53)</f>
        <v>0</v>
      </c>
      <c r="BU54" s="51">
        <f>SUM(BU52:BU53)</f>
        <v>0</v>
      </c>
      <c r="BV54" s="52" t="s">
        <v>10</v>
      </c>
      <c r="BW54" s="53"/>
      <c r="BX54" s="147"/>
      <c r="BY54" s="54"/>
      <c r="BZ54" s="54"/>
      <c r="CA54" s="54"/>
      <c r="CB54" s="54"/>
      <c r="CC54" s="54"/>
    </row>
    <row r="55" spans="1:81" ht="16.5" customHeight="1">
      <c r="A55" s="173"/>
      <c r="B55" s="157">
        <f>SUM(B54:D54)</f>
        <v>5</v>
      </c>
      <c r="C55" s="158"/>
      <c r="D55" s="159"/>
      <c r="E55" s="157">
        <f>SUM(E54:G54)</f>
        <v>9</v>
      </c>
      <c r="F55" s="158"/>
      <c r="G55" s="159"/>
      <c r="H55" s="157">
        <f>SUM(H54:J54)</f>
        <v>13</v>
      </c>
      <c r="I55" s="158"/>
      <c r="J55" s="159"/>
      <c r="K55" s="157">
        <f>SUM(K54:M54)</f>
        <v>4</v>
      </c>
      <c r="L55" s="158"/>
      <c r="M55" s="159"/>
      <c r="N55" s="157">
        <f>SUM(N54:P54)</f>
        <v>0</v>
      </c>
      <c r="O55" s="158"/>
      <c r="P55" s="159"/>
      <c r="Q55" s="157">
        <f>SUM(Q54:S54)</f>
        <v>8</v>
      </c>
      <c r="R55" s="158"/>
      <c r="S55" s="159"/>
      <c r="T55" s="157">
        <f>SUM(T54:V54)</f>
        <v>7</v>
      </c>
      <c r="U55" s="158"/>
      <c r="V55" s="159"/>
      <c r="W55" s="157">
        <f>SUM(W54:Y54)</f>
        <v>8</v>
      </c>
      <c r="X55" s="158"/>
      <c r="Y55" s="159"/>
      <c r="Z55" s="157">
        <f>SUM(Z54:AB54)</f>
        <v>0</v>
      </c>
      <c r="AA55" s="158"/>
      <c r="AB55" s="159"/>
      <c r="AC55" s="157">
        <f>SUM(AC54:AE54)</f>
        <v>10</v>
      </c>
      <c r="AD55" s="158"/>
      <c r="AE55" s="159"/>
      <c r="AF55" s="157">
        <f>SUM(AF54:AH54)</f>
        <v>3</v>
      </c>
      <c r="AG55" s="158"/>
      <c r="AH55" s="159"/>
      <c r="AI55" s="157">
        <f>SUM(AI54:AK54)</f>
        <v>10</v>
      </c>
      <c r="AJ55" s="158"/>
      <c r="AK55" s="159"/>
      <c r="AL55" s="30"/>
      <c r="AM55" s="31"/>
      <c r="AN55" s="32"/>
      <c r="AO55" s="157">
        <f>SUM(AO54:AQ54)</f>
        <v>11</v>
      </c>
      <c r="AP55" s="158"/>
      <c r="AQ55" s="159"/>
      <c r="AR55" s="157">
        <f>SUM(AR54:AT54)</f>
        <v>4</v>
      </c>
      <c r="AS55" s="158"/>
      <c r="AT55" s="159"/>
      <c r="AU55" s="157">
        <f>SUM(AU54:AW54)</f>
        <v>3</v>
      </c>
      <c r="AV55" s="158"/>
      <c r="AW55" s="159"/>
      <c r="AX55" s="157">
        <f>SUM(AX54:AZ54)</f>
        <v>4</v>
      </c>
      <c r="AY55" s="158"/>
      <c r="AZ55" s="159"/>
      <c r="BA55" s="157">
        <f>SUM(BA54:BC54)</f>
        <v>0</v>
      </c>
      <c r="BB55" s="158"/>
      <c r="BC55" s="159"/>
      <c r="BD55" s="157">
        <f>SUM(BD54:BF54)</f>
        <v>0</v>
      </c>
      <c r="BE55" s="158"/>
      <c r="BF55" s="159"/>
      <c r="BG55" s="30"/>
      <c r="BH55" s="31"/>
      <c r="BI55" s="32"/>
      <c r="BJ55" s="157">
        <f>SUM(BJ54:BL54)</f>
        <v>0</v>
      </c>
      <c r="BK55" s="158"/>
      <c r="BL55" s="159"/>
      <c r="BM55" s="157">
        <f>SUM(BM54:BO54)</f>
        <v>0</v>
      </c>
      <c r="BN55" s="158"/>
      <c r="BO55" s="159"/>
      <c r="BP55" s="157">
        <f>SUM(BP54:BR54)</f>
        <v>0</v>
      </c>
      <c r="BQ55" s="158"/>
      <c r="BR55" s="159"/>
      <c r="BS55" s="157">
        <f>SUM(BS54:BU54)</f>
        <v>0</v>
      </c>
      <c r="BT55" s="158"/>
      <c r="BU55" s="159"/>
      <c r="BV55" s="6" t="s">
        <v>17</v>
      </c>
      <c r="BW55" s="12">
        <f>SUM(B55:BU55)</f>
        <v>99</v>
      </c>
      <c r="BX55" s="146">
        <f>'2006-2007'!AG23+'2007-2008'!AM27+'2008-2009'!AS27</f>
        <v>99</v>
      </c>
      <c r="BY55" s="4"/>
      <c r="BZ55" s="4"/>
      <c r="CA55" s="4"/>
      <c r="CB55" s="4"/>
      <c r="CC55" s="4"/>
    </row>
    <row r="56" spans="1:81" ht="16.5" customHeight="1">
      <c r="A56" s="171" t="s">
        <v>27</v>
      </c>
      <c r="B56" s="17">
        <f>SUM('2007-2008'!B44,'2008-2009'!B44)</f>
        <v>3</v>
      </c>
      <c r="C56" s="18">
        <f>SUM('2007-2008'!C44,'2008-2009'!C44)</f>
        <v>0</v>
      </c>
      <c r="D56" s="19">
        <f>SUM('2007-2008'!D44,'2008-2009'!D44)</f>
        <v>2</v>
      </c>
      <c r="E56" s="17">
        <f>SUM('2006-2007'!E36+'2007-2008'!E44,'2008-2009'!E44)</f>
        <v>3</v>
      </c>
      <c r="F56" s="18">
        <f>SUM('2006-2007'!F36+'2007-2008'!F44,'2008-2009'!F44)</f>
        <v>2</v>
      </c>
      <c r="G56" s="19">
        <f>SUM('2006-2007'!G36+'2007-2008'!G44,'2008-2009'!G44)</f>
        <v>2</v>
      </c>
      <c r="H56" s="17">
        <f>SUM('2006-2007'!H36+'2007-2008'!H44,'2008-2009'!H44)</f>
        <v>3</v>
      </c>
      <c r="I56" s="18">
        <f>SUM('2006-2007'!I36+'2007-2008'!I44,'2008-2009'!I44)</f>
        <v>1</v>
      </c>
      <c r="J56" s="19">
        <f>SUM('2006-2007'!J36+'2007-2008'!J44,'2008-2009'!J44)</f>
        <v>4</v>
      </c>
      <c r="K56" s="17">
        <f>SUM(+'2007-2008'!N44,'2008-2009'!N44)</f>
        <v>1</v>
      </c>
      <c r="L56" s="18">
        <f>SUM(+'2007-2008'!O44,'2008-2009'!O44)</f>
        <v>2</v>
      </c>
      <c r="M56" s="19">
        <f>SUM(+'2007-2008'!P44,'2008-2009'!P44)</f>
        <v>1</v>
      </c>
      <c r="N56" s="17">
        <v>0</v>
      </c>
      <c r="O56" s="18">
        <v>0</v>
      </c>
      <c r="P56" s="19">
        <v>0</v>
      </c>
      <c r="Q56" s="17">
        <f>SUM('2006-2007'!Q36+'2007-2008'!T44,'2008-2009'!T44)</f>
        <v>1</v>
      </c>
      <c r="R56" s="18">
        <f>SUM('2006-2007'!R36+'2007-2008'!U44,'2008-2009'!U44)</f>
        <v>2</v>
      </c>
      <c r="S56" s="19">
        <f>SUM('2006-2007'!S36+'2007-2008'!V44,'2008-2009'!V44)</f>
        <v>4</v>
      </c>
      <c r="T56" s="17">
        <f>SUM('2006-2007'!T36+'2007-2008'!Z44,'2008-2009'!Z44)</f>
        <v>5</v>
      </c>
      <c r="U56" s="18">
        <f>SUM('2006-2007'!U36+'2007-2008'!AA44,'2008-2009'!AA44)</f>
        <v>0</v>
      </c>
      <c r="V56" s="19">
        <f>SUM('2006-2007'!V36+'2007-2008'!AB44,'2008-2009'!AB44)</f>
        <v>2</v>
      </c>
      <c r="W56" s="17">
        <f>SUM('2006-2007'!W36+'2007-2008'!AC44,'2008-2009'!AC44)</f>
        <v>4</v>
      </c>
      <c r="X56" s="18">
        <f>SUM('2006-2007'!X36+'2007-2008'!AD44,'2008-2009'!AD44)</f>
        <v>0</v>
      </c>
      <c r="Y56" s="19">
        <f>SUM('2006-2007'!Y36+'2007-2008'!AE44,'2008-2009'!AE44)</f>
        <v>3</v>
      </c>
      <c r="Z56" s="17">
        <v>0</v>
      </c>
      <c r="AA56" s="18">
        <v>0</v>
      </c>
      <c r="AB56" s="19">
        <v>0</v>
      </c>
      <c r="AC56" s="17">
        <f>SUM('2006-2007'!AC36+'2007-2008'!AI44,'2008-2009'!AI44)</f>
        <v>4</v>
      </c>
      <c r="AD56" s="18">
        <f>SUM('2006-2007'!AD36+'2007-2008'!AJ44,'2008-2009'!AJ44)</f>
        <v>0</v>
      </c>
      <c r="AE56" s="19">
        <f>SUM('2006-2007'!AE36+'2007-2008'!AK44,'2008-2009'!AK44)</f>
        <v>3</v>
      </c>
      <c r="AF56" s="17">
        <f>'2006-2007'!B36</f>
        <v>3</v>
      </c>
      <c r="AG56" s="18">
        <f>'2006-2007'!C36</f>
        <v>0</v>
      </c>
      <c r="AH56" s="19">
        <f>'2006-2007'!D36</f>
        <v>0</v>
      </c>
      <c r="AI56" s="17">
        <f>SUM('2006-2007'!K36+'2007-2008'!K44,'2008-2009'!K44)</f>
        <v>3</v>
      </c>
      <c r="AJ56" s="18">
        <f>SUM('2006-2007'!L36+'2007-2008'!L44,'2008-2009'!L44)</f>
        <v>2</v>
      </c>
      <c r="AK56" s="19">
        <f>SUM('2006-2007'!M36+'2007-2008'!M44,'2008-2009'!M44)</f>
        <v>2</v>
      </c>
      <c r="AL56" s="17">
        <f>SUM('2006-2007'!N36+'2007-2008'!Q44,'2008-2009'!Q44)</f>
        <v>5</v>
      </c>
      <c r="AM56" s="18">
        <f>SUM('2006-2007'!O36+'2007-2008'!R44,'2008-2009'!R44)</f>
        <v>3</v>
      </c>
      <c r="AN56" s="19">
        <f>SUM('2006-2007'!P36+'2007-2008'!S44,'2008-2009'!S44)</f>
        <v>1</v>
      </c>
      <c r="AO56" s="23"/>
      <c r="AP56" s="24"/>
      <c r="AQ56" s="25"/>
      <c r="AR56" s="17">
        <f>SUM('2007-2008'!W44,'2008-2009'!W44)</f>
        <v>2</v>
      </c>
      <c r="AS56" s="18">
        <f>SUM('2007-2008'!X44,'2008-2009'!X44)</f>
        <v>1</v>
      </c>
      <c r="AT56" s="19">
        <f>SUM('2007-2008'!Y44,'2008-2009'!Y44)</f>
        <v>1</v>
      </c>
      <c r="AU56" s="17">
        <f>SUM('2008-2009'!AO44)</f>
        <v>1</v>
      </c>
      <c r="AV56" s="18">
        <f>SUM('2008-2009'!AP44)</f>
        <v>1</v>
      </c>
      <c r="AW56" s="19">
        <f>SUM('2008-2009'!AQ44)</f>
        <v>0</v>
      </c>
      <c r="AX56" s="17">
        <f>SUM('2008-2009'!AL44)</f>
        <v>0</v>
      </c>
      <c r="AY56" s="18">
        <f>SUM('2008-2009'!AM44)</f>
        <v>1</v>
      </c>
      <c r="AZ56" s="19">
        <f>SUM('2008-2009'!AN44)</f>
        <v>1</v>
      </c>
      <c r="BA56" s="17">
        <v>0</v>
      </c>
      <c r="BB56" s="18">
        <v>0</v>
      </c>
      <c r="BC56" s="19">
        <v>0</v>
      </c>
      <c r="BD56" s="17">
        <v>0</v>
      </c>
      <c r="BE56" s="18">
        <v>0</v>
      </c>
      <c r="BF56" s="19">
        <v>0</v>
      </c>
      <c r="BG56" s="17">
        <v>0</v>
      </c>
      <c r="BH56" s="18">
        <v>0</v>
      </c>
      <c r="BI56" s="19">
        <v>0</v>
      </c>
      <c r="BJ56" s="23"/>
      <c r="BK56" s="24"/>
      <c r="BL56" s="25"/>
      <c r="BM56" s="17">
        <v>0</v>
      </c>
      <c r="BN56" s="18">
        <v>0</v>
      </c>
      <c r="BO56" s="19">
        <v>0</v>
      </c>
      <c r="BP56" s="74">
        <v>0</v>
      </c>
      <c r="BQ56" s="18">
        <v>0</v>
      </c>
      <c r="BR56" s="19">
        <v>0</v>
      </c>
      <c r="BS56" s="74">
        <v>0</v>
      </c>
      <c r="BT56" s="18">
        <v>0</v>
      </c>
      <c r="BU56" s="19">
        <v>0</v>
      </c>
      <c r="BV56" s="73" t="s">
        <v>8</v>
      </c>
      <c r="BW56" s="13"/>
      <c r="BX56" s="146"/>
      <c r="BY56" s="4"/>
      <c r="BZ56" s="4"/>
      <c r="CA56" s="4"/>
      <c r="CB56" s="4"/>
      <c r="CC56" s="4"/>
    </row>
    <row r="57" spans="1:81" ht="16.5" customHeight="1">
      <c r="A57" s="172"/>
      <c r="B57" s="20">
        <f>SUM('2007-2008'!B45,'2008-2009'!B45)</f>
        <v>2</v>
      </c>
      <c r="C57" s="21">
        <f>SUM('2007-2008'!C45,'2008-2009'!C45)</f>
        <v>0</v>
      </c>
      <c r="D57" s="22">
        <f>SUM('2007-2008'!D45,'2008-2009'!D45)</f>
        <v>0</v>
      </c>
      <c r="E57" s="20">
        <f>SUM('2006-2007'!E37+'2007-2008'!E45,'2008-2009'!E45)</f>
        <v>0</v>
      </c>
      <c r="F57" s="21">
        <f>SUM('2006-2007'!F37+'2007-2008'!F45,'2008-2009'!F45)</f>
        <v>1</v>
      </c>
      <c r="G57" s="22">
        <f>SUM('2006-2007'!G37+'2007-2008'!G45,'2008-2009'!G45)</f>
        <v>0</v>
      </c>
      <c r="H57" s="20">
        <f>SUM('2006-2007'!H37+'2007-2008'!H45,'2008-2009'!H45)</f>
        <v>1</v>
      </c>
      <c r="I57" s="21">
        <f>SUM('2006-2007'!I37+'2007-2008'!I45,'2008-2009'!I45)</f>
        <v>0</v>
      </c>
      <c r="J57" s="22">
        <f>SUM('2006-2007'!J37+'2007-2008'!J45,'2008-2009'!J45)</f>
        <v>1</v>
      </c>
      <c r="K57" s="20">
        <f>SUM(+'2007-2008'!N45,'2008-2009'!N45)</f>
        <v>1</v>
      </c>
      <c r="L57" s="21">
        <f>SUM(+'2007-2008'!O45,'2008-2009'!O45)</f>
        <v>1</v>
      </c>
      <c r="M57" s="22">
        <f>SUM(+'2007-2008'!P45,'2008-2009'!P45)</f>
        <v>0</v>
      </c>
      <c r="N57" s="20">
        <v>0</v>
      </c>
      <c r="O57" s="21">
        <v>0</v>
      </c>
      <c r="P57" s="22">
        <v>0</v>
      </c>
      <c r="Q57" s="20">
        <f>SUM('2006-2007'!Q37+'2007-2008'!T45,'2008-2009'!T45)</f>
        <v>0</v>
      </c>
      <c r="R57" s="21">
        <f>SUM('2006-2007'!R37+'2007-2008'!U45,'2008-2009'!U45)</f>
        <v>0</v>
      </c>
      <c r="S57" s="22">
        <f>SUM('2006-2007'!S37+'2007-2008'!V45,'2008-2009'!V45)</f>
        <v>0</v>
      </c>
      <c r="T57" s="20">
        <f>SUM('2006-2007'!T37+'2007-2008'!Z45,'2008-2009'!Z45)</f>
        <v>0</v>
      </c>
      <c r="U57" s="21">
        <f>SUM('2006-2007'!U37+'2007-2008'!AA45,'2008-2009'!AA45)</f>
        <v>1</v>
      </c>
      <c r="V57" s="22">
        <f>SUM('2006-2007'!V37+'2007-2008'!AB45,'2008-2009'!AB45)</f>
        <v>0</v>
      </c>
      <c r="W57" s="20">
        <f>SUM('2006-2007'!W37+'2007-2008'!AC45,'2008-2009'!AC45)</f>
        <v>1</v>
      </c>
      <c r="X57" s="21">
        <f>SUM('2006-2007'!X37+'2007-2008'!AD45,'2008-2009'!AD45)</f>
        <v>0</v>
      </c>
      <c r="Y57" s="22">
        <f>SUM('2006-2007'!Y37+'2007-2008'!AE45,'2008-2009'!AE45)</f>
        <v>0</v>
      </c>
      <c r="Z57" s="20">
        <v>0</v>
      </c>
      <c r="AA57" s="21">
        <v>0</v>
      </c>
      <c r="AB57" s="22">
        <v>0</v>
      </c>
      <c r="AC57" s="20">
        <f>SUM('2006-2007'!AC37+'2007-2008'!AI45,'2008-2009'!AI45)</f>
        <v>0</v>
      </c>
      <c r="AD57" s="21">
        <f>SUM('2006-2007'!AD37+'2007-2008'!AJ45,'2008-2009'!AJ45)</f>
        <v>0</v>
      </c>
      <c r="AE57" s="22">
        <f>SUM('2006-2007'!AE37+'2007-2008'!AK45,'2008-2009'!AK45)</f>
        <v>2</v>
      </c>
      <c r="AF57" s="20">
        <f>'2006-2007'!B37</f>
        <v>0</v>
      </c>
      <c r="AG57" s="21">
        <f>'2006-2007'!C37</f>
        <v>1</v>
      </c>
      <c r="AH57" s="22">
        <f>'2006-2007'!D37</f>
        <v>0</v>
      </c>
      <c r="AI57" s="20">
        <f>SUM('2006-2007'!K37+'2007-2008'!K45,'2008-2009'!K45)</f>
        <v>0</v>
      </c>
      <c r="AJ57" s="21">
        <f>SUM('2006-2007'!L37+'2007-2008'!L45,'2008-2009'!L45)</f>
        <v>0</v>
      </c>
      <c r="AK57" s="22">
        <f>SUM('2006-2007'!M37+'2007-2008'!M45,'2008-2009'!M45)</f>
        <v>0</v>
      </c>
      <c r="AL57" s="20">
        <f>SUM('2006-2007'!N37+'2007-2008'!Q45,'2008-2009'!Q45)</f>
        <v>0</v>
      </c>
      <c r="AM57" s="21">
        <f>SUM('2006-2007'!O37+'2007-2008'!R45,'2008-2009'!R45)</f>
        <v>1</v>
      </c>
      <c r="AN57" s="22">
        <f>SUM('2006-2007'!P37+'2007-2008'!S45,'2008-2009'!S45)</f>
        <v>1</v>
      </c>
      <c r="AO57" s="26"/>
      <c r="AP57" s="27"/>
      <c r="AQ57" s="28"/>
      <c r="AR57" s="20">
        <f>SUM('2007-2008'!W45,'2008-2009'!W45)</f>
        <v>0</v>
      </c>
      <c r="AS57" s="21">
        <f>SUM('2007-2008'!X45,'2008-2009'!X45)</f>
        <v>0</v>
      </c>
      <c r="AT57" s="22">
        <f>SUM('2007-2008'!Y45,'2008-2009'!Y45)</f>
        <v>0</v>
      </c>
      <c r="AU57" s="20">
        <f>SUM('2008-2009'!AO45)</f>
        <v>0</v>
      </c>
      <c r="AV57" s="21">
        <f>SUM('2008-2009'!AP45)</f>
        <v>1</v>
      </c>
      <c r="AW57" s="22">
        <f>SUM('2008-2009'!AQ45)</f>
        <v>1</v>
      </c>
      <c r="AX57" s="20">
        <f>SUM('2008-2009'!AL45)</f>
        <v>0</v>
      </c>
      <c r="AY57" s="21">
        <f>SUM('2008-2009'!AM45)</f>
        <v>0</v>
      </c>
      <c r="AZ57" s="22">
        <f>SUM('2008-2009'!AN45)</f>
        <v>0</v>
      </c>
      <c r="BA57" s="20">
        <v>0</v>
      </c>
      <c r="BB57" s="21">
        <v>0</v>
      </c>
      <c r="BC57" s="22">
        <v>0</v>
      </c>
      <c r="BD57" s="20">
        <v>0</v>
      </c>
      <c r="BE57" s="21">
        <v>0</v>
      </c>
      <c r="BF57" s="22">
        <v>0</v>
      </c>
      <c r="BG57" s="20">
        <v>0</v>
      </c>
      <c r="BH57" s="21">
        <v>0</v>
      </c>
      <c r="BI57" s="22">
        <v>0</v>
      </c>
      <c r="BJ57" s="26"/>
      <c r="BK57" s="27"/>
      <c r="BL57" s="28"/>
      <c r="BM57" s="20">
        <v>0</v>
      </c>
      <c r="BN57" s="21">
        <v>0</v>
      </c>
      <c r="BO57" s="22">
        <v>0</v>
      </c>
      <c r="BP57" s="75">
        <v>0</v>
      </c>
      <c r="BQ57" s="21">
        <v>0</v>
      </c>
      <c r="BR57" s="22">
        <v>0</v>
      </c>
      <c r="BS57" s="75">
        <v>0</v>
      </c>
      <c r="BT57" s="21">
        <v>0</v>
      </c>
      <c r="BU57" s="22">
        <v>0</v>
      </c>
      <c r="BV57" s="73" t="s">
        <v>9</v>
      </c>
      <c r="BW57" s="11"/>
      <c r="BX57" s="146"/>
      <c r="BY57" s="4"/>
      <c r="BZ57" s="4"/>
      <c r="CA57" s="4"/>
      <c r="CB57" s="4"/>
      <c r="CC57" s="4"/>
    </row>
    <row r="58" spans="1:81" s="55" customFormat="1" ht="16.5" customHeight="1">
      <c r="A58" s="172"/>
      <c r="B58" s="49">
        <f aca="true" t="shared" si="67" ref="B58:AB58">SUM(B56:B57)</f>
        <v>5</v>
      </c>
      <c r="C58" s="50">
        <f t="shared" si="67"/>
        <v>0</v>
      </c>
      <c r="D58" s="51">
        <f t="shared" si="67"/>
        <v>2</v>
      </c>
      <c r="E58" s="49">
        <f t="shared" si="67"/>
        <v>3</v>
      </c>
      <c r="F58" s="50">
        <f t="shared" si="67"/>
        <v>3</v>
      </c>
      <c r="G58" s="51">
        <f t="shared" si="67"/>
        <v>2</v>
      </c>
      <c r="H58" s="49">
        <f t="shared" si="67"/>
        <v>4</v>
      </c>
      <c r="I58" s="50">
        <f t="shared" si="67"/>
        <v>1</v>
      </c>
      <c r="J58" s="51">
        <f t="shared" si="67"/>
        <v>5</v>
      </c>
      <c r="K58" s="49">
        <f t="shared" si="67"/>
        <v>2</v>
      </c>
      <c r="L58" s="50">
        <f t="shared" si="67"/>
        <v>3</v>
      </c>
      <c r="M58" s="51">
        <f t="shared" si="67"/>
        <v>1</v>
      </c>
      <c r="N58" s="49">
        <f t="shared" si="67"/>
        <v>0</v>
      </c>
      <c r="O58" s="50">
        <f t="shared" si="67"/>
        <v>0</v>
      </c>
      <c r="P58" s="51">
        <f t="shared" si="67"/>
        <v>0</v>
      </c>
      <c r="Q58" s="49">
        <f t="shared" si="67"/>
        <v>1</v>
      </c>
      <c r="R58" s="50">
        <f t="shared" si="67"/>
        <v>2</v>
      </c>
      <c r="S58" s="51">
        <f t="shared" si="67"/>
        <v>4</v>
      </c>
      <c r="T58" s="49">
        <f t="shared" si="67"/>
        <v>5</v>
      </c>
      <c r="U58" s="50">
        <f t="shared" si="67"/>
        <v>1</v>
      </c>
      <c r="V58" s="51">
        <f t="shared" si="67"/>
        <v>2</v>
      </c>
      <c r="W58" s="49">
        <f t="shared" si="67"/>
        <v>5</v>
      </c>
      <c r="X58" s="50">
        <f t="shared" si="67"/>
        <v>0</v>
      </c>
      <c r="Y58" s="51">
        <f t="shared" si="67"/>
        <v>3</v>
      </c>
      <c r="Z58" s="49">
        <f t="shared" si="67"/>
        <v>0</v>
      </c>
      <c r="AA58" s="50">
        <f t="shared" si="67"/>
        <v>0</v>
      </c>
      <c r="AB58" s="51">
        <f t="shared" si="67"/>
        <v>0</v>
      </c>
      <c r="AC58" s="49">
        <f>SUM(AC56:AC57)</f>
        <v>4</v>
      </c>
      <c r="AD58" s="50">
        <f>SUM(AD56:AD57)</f>
        <v>0</v>
      </c>
      <c r="AE58" s="51">
        <f>SUM(AE56:AE57)</f>
        <v>5</v>
      </c>
      <c r="AF58" s="49">
        <f aca="true" t="shared" si="68" ref="AF58:AN58">SUM(AF56:AF57)</f>
        <v>3</v>
      </c>
      <c r="AG58" s="50">
        <f t="shared" si="68"/>
        <v>1</v>
      </c>
      <c r="AH58" s="51">
        <f t="shared" si="68"/>
        <v>0</v>
      </c>
      <c r="AI58" s="49">
        <f t="shared" si="68"/>
        <v>3</v>
      </c>
      <c r="AJ58" s="50">
        <f t="shared" si="68"/>
        <v>2</v>
      </c>
      <c r="AK58" s="51">
        <f t="shared" si="68"/>
        <v>2</v>
      </c>
      <c r="AL58" s="49">
        <f t="shared" si="68"/>
        <v>5</v>
      </c>
      <c r="AM58" s="50">
        <f t="shared" si="68"/>
        <v>4</v>
      </c>
      <c r="AN58" s="51">
        <f t="shared" si="68"/>
        <v>2</v>
      </c>
      <c r="AO58" s="46"/>
      <c r="AP58" s="47"/>
      <c r="AQ58" s="48"/>
      <c r="AR58" s="49">
        <f aca="true" t="shared" si="69" ref="AR58:AZ58">SUM(AR56:AR57)</f>
        <v>2</v>
      </c>
      <c r="AS58" s="50">
        <f t="shared" si="69"/>
        <v>1</v>
      </c>
      <c r="AT58" s="51">
        <f t="shared" si="69"/>
        <v>1</v>
      </c>
      <c r="AU58" s="49">
        <f t="shared" si="69"/>
        <v>1</v>
      </c>
      <c r="AV58" s="50">
        <f t="shared" si="69"/>
        <v>2</v>
      </c>
      <c r="AW58" s="51">
        <f t="shared" si="69"/>
        <v>1</v>
      </c>
      <c r="AX58" s="49">
        <f t="shared" si="69"/>
        <v>0</v>
      </c>
      <c r="AY58" s="50">
        <f t="shared" si="69"/>
        <v>1</v>
      </c>
      <c r="AZ58" s="51">
        <f t="shared" si="69"/>
        <v>1</v>
      </c>
      <c r="BA58" s="49">
        <f aca="true" t="shared" si="70" ref="BA58:BI58">SUM(BA56:BA57)</f>
        <v>0</v>
      </c>
      <c r="BB58" s="50">
        <f t="shared" si="70"/>
        <v>0</v>
      </c>
      <c r="BC58" s="51">
        <f t="shared" si="70"/>
        <v>0</v>
      </c>
      <c r="BD58" s="49">
        <f t="shared" si="70"/>
        <v>0</v>
      </c>
      <c r="BE58" s="50">
        <f t="shared" si="70"/>
        <v>0</v>
      </c>
      <c r="BF58" s="51">
        <f t="shared" si="70"/>
        <v>0</v>
      </c>
      <c r="BG58" s="49">
        <f t="shared" si="70"/>
        <v>0</v>
      </c>
      <c r="BH58" s="50">
        <f t="shared" si="70"/>
        <v>0</v>
      </c>
      <c r="BI58" s="51">
        <f t="shared" si="70"/>
        <v>0</v>
      </c>
      <c r="BJ58" s="46"/>
      <c r="BK58" s="47"/>
      <c r="BL58" s="48"/>
      <c r="BM58" s="49">
        <f aca="true" t="shared" si="71" ref="BM58:BR58">SUM(BM56:BM57)</f>
        <v>0</v>
      </c>
      <c r="BN58" s="50">
        <f t="shared" si="71"/>
        <v>0</v>
      </c>
      <c r="BO58" s="51">
        <f t="shared" si="71"/>
        <v>0</v>
      </c>
      <c r="BP58" s="49">
        <f t="shared" si="71"/>
        <v>0</v>
      </c>
      <c r="BQ58" s="50">
        <f t="shared" si="71"/>
        <v>0</v>
      </c>
      <c r="BR58" s="51">
        <f t="shared" si="71"/>
        <v>0</v>
      </c>
      <c r="BS58" s="49">
        <f>SUM(BS56:BS57)</f>
        <v>0</v>
      </c>
      <c r="BT58" s="50">
        <f>SUM(BT56:BT57)</f>
        <v>0</v>
      </c>
      <c r="BU58" s="51">
        <f>SUM(BU56:BU57)</f>
        <v>0</v>
      </c>
      <c r="BV58" s="52" t="s">
        <v>10</v>
      </c>
      <c r="BW58" s="53"/>
      <c r="BX58" s="147"/>
      <c r="BY58" s="54"/>
      <c r="BZ58" s="54"/>
      <c r="CA58" s="54"/>
      <c r="CB58" s="54"/>
      <c r="CC58" s="54"/>
    </row>
    <row r="59" spans="1:81" ht="16.5" customHeight="1">
      <c r="A59" s="173"/>
      <c r="B59" s="157">
        <f>SUM(B58:D58)</f>
        <v>7</v>
      </c>
      <c r="C59" s="158"/>
      <c r="D59" s="159"/>
      <c r="E59" s="157">
        <f>SUM(E58:G58)</f>
        <v>8</v>
      </c>
      <c r="F59" s="158"/>
      <c r="G59" s="159"/>
      <c r="H59" s="157">
        <f>SUM(H58:J58)</f>
        <v>10</v>
      </c>
      <c r="I59" s="158"/>
      <c r="J59" s="159"/>
      <c r="K59" s="157">
        <f>SUM(K58:M58)</f>
        <v>6</v>
      </c>
      <c r="L59" s="158"/>
      <c r="M59" s="159"/>
      <c r="N59" s="157">
        <f>SUM(N58:P58)</f>
        <v>0</v>
      </c>
      <c r="O59" s="158"/>
      <c r="P59" s="159"/>
      <c r="Q59" s="157">
        <f>SUM(Q58:S58)</f>
        <v>7</v>
      </c>
      <c r="R59" s="158"/>
      <c r="S59" s="159"/>
      <c r="T59" s="157">
        <f>SUM(T58:V58)</f>
        <v>8</v>
      </c>
      <c r="U59" s="158"/>
      <c r="V59" s="159"/>
      <c r="W59" s="157">
        <f>SUM(W58:Y58)</f>
        <v>8</v>
      </c>
      <c r="X59" s="158"/>
      <c r="Y59" s="159"/>
      <c r="Z59" s="157">
        <f>SUM(Z58:AB58)</f>
        <v>0</v>
      </c>
      <c r="AA59" s="158"/>
      <c r="AB59" s="159"/>
      <c r="AC59" s="157">
        <f>SUM(AC58:AE58)</f>
        <v>9</v>
      </c>
      <c r="AD59" s="158"/>
      <c r="AE59" s="159"/>
      <c r="AF59" s="157">
        <f>SUM(AF58:AH58)</f>
        <v>4</v>
      </c>
      <c r="AG59" s="158"/>
      <c r="AH59" s="159"/>
      <c r="AI59" s="157">
        <f>SUM(AI58:AK58)</f>
        <v>7</v>
      </c>
      <c r="AJ59" s="158"/>
      <c r="AK59" s="159"/>
      <c r="AL59" s="157">
        <f>SUM(AL58:AN58)</f>
        <v>11</v>
      </c>
      <c r="AM59" s="158"/>
      <c r="AN59" s="159"/>
      <c r="AO59" s="30"/>
      <c r="AP59" s="31"/>
      <c r="AQ59" s="32"/>
      <c r="AR59" s="157">
        <f>SUM(AR58:AT58)</f>
        <v>4</v>
      </c>
      <c r="AS59" s="158"/>
      <c r="AT59" s="159"/>
      <c r="AU59" s="157">
        <f>SUM(AU58:AW58)</f>
        <v>4</v>
      </c>
      <c r="AV59" s="158"/>
      <c r="AW59" s="159"/>
      <c r="AX59" s="157">
        <f>SUM(AX58:AZ58)</f>
        <v>2</v>
      </c>
      <c r="AY59" s="158"/>
      <c r="AZ59" s="159"/>
      <c r="BA59" s="157">
        <f>SUM(BA58:BC58)</f>
        <v>0</v>
      </c>
      <c r="BB59" s="158"/>
      <c r="BC59" s="159"/>
      <c r="BD59" s="157">
        <f>SUM(BD58:BF58)</f>
        <v>0</v>
      </c>
      <c r="BE59" s="158"/>
      <c r="BF59" s="159"/>
      <c r="BG59" s="157">
        <f>SUM(BG58:BI58)</f>
        <v>0</v>
      </c>
      <c r="BH59" s="158"/>
      <c r="BI59" s="159"/>
      <c r="BJ59" s="30"/>
      <c r="BK59" s="31"/>
      <c r="BL59" s="32"/>
      <c r="BM59" s="157">
        <f>SUM(BM58:BO58)</f>
        <v>0</v>
      </c>
      <c r="BN59" s="158"/>
      <c r="BO59" s="159"/>
      <c r="BP59" s="157">
        <f>SUM(BP58:BR58)</f>
        <v>0</v>
      </c>
      <c r="BQ59" s="158"/>
      <c r="BR59" s="159"/>
      <c r="BS59" s="157">
        <f>SUM(BS58:BU58)</f>
        <v>0</v>
      </c>
      <c r="BT59" s="158"/>
      <c r="BU59" s="159"/>
      <c r="BV59" s="6" t="s">
        <v>17</v>
      </c>
      <c r="BW59" s="12">
        <f>SUM(B59:BU59)</f>
        <v>95</v>
      </c>
      <c r="BX59" s="146">
        <f>'2006-2007'!AG39+'2007-2008'!AM47+'2008-2009'!AS47</f>
        <v>95</v>
      </c>
      <c r="BY59" s="4"/>
      <c r="BZ59" s="4"/>
      <c r="CA59" s="4"/>
      <c r="CB59" s="4"/>
      <c r="CC59" s="4"/>
    </row>
    <row r="60" spans="1:81" ht="16.5" customHeight="1">
      <c r="A60" s="171" t="s">
        <v>28</v>
      </c>
      <c r="B60" s="17">
        <f>SUM('2007-2008'!B32+'2008-2009'!B32)</f>
        <v>0</v>
      </c>
      <c r="C60" s="18">
        <f>SUM('2007-2008'!C32+'2008-2009'!C32)</f>
        <v>1</v>
      </c>
      <c r="D60" s="19">
        <f>SUM('2007-2008'!D32+'2008-2009'!D32)</f>
        <v>3</v>
      </c>
      <c r="E60" s="17">
        <f>SUM('2007-2008'!E32+'2008-2009'!E32)</f>
        <v>0</v>
      </c>
      <c r="F60" s="18">
        <f>SUM('2007-2008'!F32+'2008-2009'!F32)</f>
        <v>2</v>
      </c>
      <c r="G60" s="19">
        <f>SUM('2007-2008'!G32+'2008-2009'!G32)</f>
        <v>3</v>
      </c>
      <c r="H60" s="17">
        <f>SUM('2007-2008'!H32+'2008-2009'!H32)</f>
        <v>0</v>
      </c>
      <c r="I60" s="18">
        <f>SUM('2007-2008'!I32+'2008-2009'!I32)</f>
        <v>3</v>
      </c>
      <c r="J60" s="19">
        <f>SUM('2007-2008'!J32+'2008-2009'!J32)</f>
        <v>1</v>
      </c>
      <c r="K60" s="17">
        <f>SUM('2007-2008'!N32+'2008-2009'!N32)</f>
        <v>1</v>
      </c>
      <c r="L60" s="18">
        <f>SUM('2007-2008'!O32+'2008-2009'!O32)</f>
        <v>2</v>
      </c>
      <c r="M60" s="19">
        <f>SUM('2007-2008'!P32+'2008-2009'!P32)</f>
        <v>2</v>
      </c>
      <c r="N60" s="17">
        <v>0</v>
      </c>
      <c r="O60" s="18">
        <v>0</v>
      </c>
      <c r="P60" s="19">
        <v>0</v>
      </c>
      <c r="Q60" s="17">
        <f>SUM('2007-2008'!T32+'2008-2009'!T32)</f>
        <v>2</v>
      </c>
      <c r="R60" s="18">
        <f>SUM('2007-2008'!U32+'2008-2009'!U32)</f>
        <v>1</v>
      </c>
      <c r="S60" s="19">
        <f>SUM('2007-2008'!V32+'2008-2009'!V32)</f>
        <v>2</v>
      </c>
      <c r="T60" s="17">
        <f>SUM('2007-2008'!Z32+'2008-2009'!Z32)</f>
        <v>1</v>
      </c>
      <c r="U60" s="18">
        <f>SUM('2007-2008'!AA32+'2008-2009'!AA32)</f>
        <v>2</v>
      </c>
      <c r="V60" s="19">
        <f>SUM('2007-2008'!AB32+'2008-2009'!AB32)</f>
        <v>1</v>
      </c>
      <c r="W60" s="17">
        <f>SUM('2007-2008'!AC32+'2008-2009'!AC32)</f>
        <v>0</v>
      </c>
      <c r="X60" s="18">
        <f>SUM('2007-2008'!AD32+'2008-2009'!AD32)</f>
        <v>1</v>
      </c>
      <c r="Y60" s="19">
        <f>SUM('2007-2008'!AE32+'2008-2009'!AE32)</f>
        <v>4</v>
      </c>
      <c r="Z60" s="17">
        <v>0</v>
      </c>
      <c r="AA60" s="18">
        <v>0</v>
      </c>
      <c r="AB60" s="19">
        <v>0</v>
      </c>
      <c r="AC60" s="17">
        <f>SUM('2007-2008'!AI32+'2008-2009'!AI32)</f>
        <v>3</v>
      </c>
      <c r="AD60" s="18">
        <f>SUM('2007-2008'!AJ32+'2008-2009'!AJ32)</f>
        <v>1</v>
      </c>
      <c r="AE60" s="19">
        <f>SUM('2007-2008'!AK32+'2008-2009'!AK32)</f>
        <v>0</v>
      </c>
      <c r="AF60" s="17">
        <v>0</v>
      </c>
      <c r="AG60" s="18">
        <v>0</v>
      </c>
      <c r="AH60" s="19">
        <v>0</v>
      </c>
      <c r="AI60" s="17">
        <f>SUM('2007-2008'!K32+'2008-2009'!K32)</f>
        <v>3</v>
      </c>
      <c r="AJ60" s="18">
        <f>SUM('2007-2008'!L32+'2008-2009'!L32)</f>
        <v>1</v>
      </c>
      <c r="AK60" s="19">
        <f>SUM('2007-2008'!M32+'2008-2009'!M32)</f>
        <v>1</v>
      </c>
      <c r="AL60" s="17">
        <f>SUM('2007-2008'!Q32+'2008-2009'!Q32)</f>
        <v>1</v>
      </c>
      <c r="AM60" s="18">
        <f>SUM('2007-2008'!R32+'2008-2009'!R32)</f>
        <v>1</v>
      </c>
      <c r="AN60" s="19">
        <f>SUM('2007-2008'!S32+'2008-2009'!S32)</f>
        <v>2</v>
      </c>
      <c r="AO60" s="17">
        <f>SUM('2007-2008'!AF32+'2008-2009'!AF32)</f>
        <v>1</v>
      </c>
      <c r="AP60" s="18">
        <f>SUM('2007-2008'!AG32+'2008-2009'!AG32)</f>
        <v>1</v>
      </c>
      <c r="AQ60" s="19">
        <f>SUM('2007-2008'!AH32+'2008-2009'!AH32)</f>
        <v>2</v>
      </c>
      <c r="AR60" s="23"/>
      <c r="AS60" s="24"/>
      <c r="AT60" s="25"/>
      <c r="AU60" s="17">
        <f>SUM('2008-2009'!AO32)</f>
        <v>2</v>
      </c>
      <c r="AV60" s="18">
        <f>SUM('2008-2009'!AP32)</f>
        <v>0</v>
      </c>
      <c r="AW60" s="19">
        <f>SUM('2008-2009'!AQ32)</f>
        <v>0</v>
      </c>
      <c r="AX60" s="17">
        <f>SUM('2008-2009'!AL32)</f>
        <v>0</v>
      </c>
      <c r="AY60" s="18">
        <f>SUM('2008-2009'!AM32)</f>
        <v>2</v>
      </c>
      <c r="AZ60" s="19">
        <f>SUM('2008-2009'!AN32)</f>
        <v>0</v>
      </c>
      <c r="BA60" s="23"/>
      <c r="BB60" s="24"/>
      <c r="BC60" s="25"/>
      <c r="BD60" s="23"/>
      <c r="BE60" s="24"/>
      <c r="BF60" s="25"/>
      <c r="BG60" s="17">
        <v>0</v>
      </c>
      <c r="BH60" s="18">
        <v>0</v>
      </c>
      <c r="BI60" s="19">
        <v>0</v>
      </c>
      <c r="BJ60" s="17">
        <v>0</v>
      </c>
      <c r="BK60" s="18">
        <v>0</v>
      </c>
      <c r="BL60" s="19">
        <v>0</v>
      </c>
      <c r="BM60" s="17">
        <v>0</v>
      </c>
      <c r="BN60" s="18">
        <v>0</v>
      </c>
      <c r="BO60" s="19">
        <v>0</v>
      </c>
      <c r="BP60" s="17">
        <v>0</v>
      </c>
      <c r="BQ60" s="18">
        <v>0</v>
      </c>
      <c r="BR60" s="19">
        <v>0</v>
      </c>
      <c r="BS60" s="17">
        <v>0</v>
      </c>
      <c r="BT60" s="18">
        <v>0</v>
      </c>
      <c r="BU60" s="19">
        <v>0</v>
      </c>
      <c r="BV60" s="5" t="s">
        <v>8</v>
      </c>
      <c r="BW60" s="13"/>
      <c r="BX60" s="146"/>
      <c r="BY60" s="4"/>
      <c r="BZ60" s="4"/>
      <c r="CA60" s="4"/>
      <c r="CB60" s="4"/>
      <c r="CC60" s="4"/>
    </row>
    <row r="61" spans="1:81" ht="16.5" customHeight="1">
      <c r="A61" s="172"/>
      <c r="B61" s="20">
        <f>SUM('2007-2008'!B33+'2008-2009'!B33)</f>
        <v>0</v>
      </c>
      <c r="C61" s="21">
        <f>SUM('2007-2008'!C33+'2008-2009'!C33)</f>
        <v>0</v>
      </c>
      <c r="D61" s="22">
        <f>SUM('2007-2008'!D33+'2008-2009'!D33)</f>
        <v>0</v>
      </c>
      <c r="E61" s="20">
        <f>SUM('2007-2008'!E33+'2008-2009'!E33)</f>
        <v>1</v>
      </c>
      <c r="F61" s="21">
        <f>SUM('2007-2008'!F33+'2008-2009'!F33)</f>
        <v>0</v>
      </c>
      <c r="G61" s="22">
        <f>SUM('2007-2008'!G33+'2008-2009'!G33)</f>
        <v>1</v>
      </c>
      <c r="H61" s="20">
        <f>SUM('2007-2008'!H33+'2008-2009'!H33)</f>
        <v>0</v>
      </c>
      <c r="I61" s="21">
        <f>SUM('2007-2008'!I33+'2008-2009'!I33)</f>
        <v>0</v>
      </c>
      <c r="J61" s="22">
        <f>SUM('2007-2008'!J33+'2008-2009'!J33)</f>
        <v>0</v>
      </c>
      <c r="K61" s="20">
        <f>SUM('2007-2008'!N33+'2008-2009'!N33)</f>
        <v>0</v>
      </c>
      <c r="L61" s="21">
        <f>SUM('2007-2008'!O33+'2008-2009'!O33)</f>
        <v>0</v>
      </c>
      <c r="M61" s="22">
        <f>SUM('2007-2008'!P33+'2008-2009'!P33)</f>
        <v>0</v>
      </c>
      <c r="N61" s="20">
        <v>0</v>
      </c>
      <c r="O61" s="21">
        <v>0</v>
      </c>
      <c r="P61" s="22">
        <v>0</v>
      </c>
      <c r="Q61" s="20">
        <f>SUM('2007-2008'!T33+'2008-2009'!T33)</f>
        <v>0</v>
      </c>
      <c r="R61" s="21">
        <f>SUM('2007-2008'!U33+'2008-2009'!U33)</f>
        <v>0</v>
      </c>
      <c r="S61" s="22">
        <f>SUM('2007-2008'!V33+'2008-2009'!V33)</f>
        <v>0</v>
      </c>
      <c r="T61" s="20">
        <f>SUM('2007-2008'!Z33+'2008-2009'!Z33)</f>
        <v>0</v>
      </c>
      <c r="U61" s="21">
        <f>SUM('2007-2008'!AA33+'2008-2009'!AA33)</f>
        <v>0</v>
      </c>
      <c r="V61" s="22">
        <f>SUM('2007-2008'!AB33+'2008-2009'!AB33)</f>
        <v>0</v>
      </c>
      <c r="W61" s="20">
        <f>SUM('2007-2008'!AC33+'2008-2009'!AC33)</f>
        <v>0</v>
      </c>
      <c r="X61" s="21">
        <f>SUM('2007-2008'!AD33+'2008-2009'!AD33)</f>
        <v>0</v>
      </c>
      <c r="Y61" s="22">
        <f>SUM('2007-2008'!AE33+'2008-2009'!AE33)</f>
        <v>0</v>
      </c>
      <c r="Z61" s="20">
        <v>0</v>
      </c>
      <c r="AA61" s="21">
        <v>0</v>
      </c>
      <c r="AB61" s="22">
        <v>0</v>
      </c>
      <c r="AC61" s="20">
        <f>SUM('2007-2008'!AI33+'2008-2009'!AI33)</f>
        <v>0</v>
      </c>
      <c r="AD61" s="21">
        <f>SUM('2007-2008'!AJ33+'2008-2009'!AJ33)</f>
        <v>0</v>
      </c>
      <c r="AE61" s="22">
        <f>SUM('2007-2008'!AK33+'2008-2009'!AK33)</f>
        <v>2</v>
      </c>
      <c r="AF61" s="20">
        <v>0</v>
      </c>
      <c r="AG61" s="21">
        <v>0</v>
      </c>
      <c r="AH61" s="22">
        <v>0</v>
      </c>
      <c r="AI61" s="20">
        <f>SUM('2007-2008'!K33+'2008-2009'!K33)</f>
        <v>0</v>
      </c>
      <c r="AJ61" s="21">
        <f>SUM('2007-2008'!L33+'2008-2009'!L33)</f>
        <v>1</v>
      </c>
      <c r="AK61" s="22">
        <f>SUM('2007-2008'!M33+'2008-2009'!M33)</f>
        <v>1</v>
      </c>
      <c r="AL61" s="20">
        <f>SUM('2007-2008'!Q33+'2008-2009'!Q33)</f>
        <v>0</v>
      </c>
      <c r="AM61" s="21">
        <f>SUM('2007-2008'!R33+'2008-2009'!R33)</f>
        <v>0</v>
      </c>
      <c r="AN61" s="22">
        <f>SUM('2007-2008'!S33+'2008-2009'!S33)</f>
        <v>0</v>
      </c>
      <c r="AO61" s="20">
        <f>SUM('2007-2008'!AF33+'2008-2009'!AF33)</f>
        <v>0</v>
      </c>
      <c r="AP61" s="21">
        <f>SUM('2007-2008'!AG33+'2008-2009'!AG33)</f>
        <v>0</v>
      </c>
      <c r="AQ61" s="22">
        <f>SUM('2007-2008'!AH33+'2008-2009'!AH33)</f>
        <v>0</v>
      </c>
      <c r="AR61" s="26"/>
      <c r="AS61" s="27"/>
      <c r="AT61" s="28"/>
      <c r="AU61" s="20">
        <f>SUM('2008-2009'!AO33)</f>
        <v>0</v>
      </c>
      <c r="AV61" s="21">
        <f>SUM('2008-2009'!AP33)</f>
        <v>0</v>
      </c>
      <c r="AW61" s="22">
        <f>SUM('2008-2009'!AQ33)</f>
        <v>0</v>
      </c>
      <c r="AX61" s="20">
        <f>SUM('2008-2009'!AL33)</f>
        <v>0</v>
      </c>
      <c r="AY61" s="21">
        <f>SUM('2008-2009'!AM33)</f>
        <v>0</v>
      </c>
      <c r="AZ61" s="22">
        <f>SUM('2008-2009'!AN33)</f>
        <v>0</v>
      </c>
      <c r="BA61" s="26"/>
      <c r="BB61" s="27"/>
      <c r="BC61" s="28"/>
      <c r="BD61" s="26"/>
      <c r="BE61" s="27"/>
      <c r="BF61" s="28"/>
      <c r="BG61" s="20">
        <v>0</v>
      </c>
      <c r="BH61" s="21">
        <v>0</v>
      </c>
      <c r="BI61" s="22">
        <v>0</v>
      </c>
      <c r="BJ61" s="20">
        <v>0</v>
      </c>
      <c r="BK61" s="21">
        <v>0</v>
      </c>
      <c r="BL61" s="22">
        <v>0</v>
      </c>
      <c r="BM61" s="20">
        <v>0</v>
      </c>
      <c r="BN61" s="21">
        <v>0</v>
      </c>
      <c r="BO61" s="22">
        <v>0</v>
      </c>
      <c r="BP61" s="20">
        <v>0</v>
      </c>
      <c r="BQ61" s="21">
        <v>0</v>
      </c>
      <c r="BR61" s="22">
        <v>0</v>
      </c>
      <c r="BS61" s="20">
        <v>0</v>
      </c>
      <c r="BT61" s="21">
        <v>0</v>
      </c>
      <c r="BU61" s="22">
        <v>0</v>
      </c>
      <c r="BV61" s="5" t="s">
        <v>9</v>
      </c>
      <c r="BW61" s="11"/>
      <c r="BX61" s="146"/>
      <c r="BY61" s="4"/>
      <c r="BZ61" s="4"/>
      <c r="CA61" s="4"/>
      <c r="CB61" s="4"/>
      <c r="CC61" s="4"/>
    </row>
    <row r="62" spans="1:81" s="55" customFormat="1" ht="16.5" customHeight="1">
      <c r="A62" s="172"/>
      <c r="B62" s="49">
        <f aca="true" t="shared" si="72" ref="B62:AN62">SUM(B60:B61)</f>
        <v>0</v>
      </c>
      <c r="C62" s="50">
        <f t="shared" si="72"/>
        <v>1</v>
      </c>
      <c r="D62" s="51">
        <f t="shared" si="72"/>
        <v>3</v>
      </c>
      <c r="E62" s="49">
        <f t="shared" si="72"/>
        <v>1</v>
      </c>
      <c r="F62" s="50">
        <f t="shared" si="72"/>
        <v>2</v>
      </c>
      <c r="G62" s="51">
        <f t="shared" si="72"/>
        <v>4</v>
      </c>
      <c r="H62" s="49">
        <f t="shared" si="72"/>
        <v>0</v>
      </c>
      <c r="I62" s="50">
        <f t="shared" si="72"/>
        <v>3</v>
      </c>
      <c r="J62" s="51">
        <f t="shared" si="72"/>
        <v>1</v>
      </c>
      <c r="K62" s="49">
        <f t="shared" si="72"/>
        <v>1</v>
      </c>
      <c r="L62" s="50">
        <f t="shared" si="72"/>
        <v>2</v>
      </c>
      <c r="M62" s="51">
        <f t="shared" si="72"/>
        <v>2</v>
      </c>
      <c r="N62" s="49">
        <f t="shared" si="72"/>
        <v>0</v>
      </c>
      <c r="O62" s="50">
        <f t="shared" si="72"/>
        <v>0</v>
      </c>
      <c r="P62" s="51">
        <f t="shared" si="72"/>
        <v>0</v>
      </c>
      <c r="Q62" s="49">
        <f t="shared" si="72"/>
        <v>2</v>
      </c>
      <c r="R62" s="50">
        <f t="shared" si="72"/>
        <v>1</v>
      </c>
      <c r="S62" s="51">
        <f t="shared" si="72"/>
        <v>2</v>
      </c>
      <c r="T62" s="49">
        <f t="shared" si="72"/>
        <v>1</v>
      </c>
      <c r="U62" s="50">
        <f t="shared" si="72"/>
        <v>2</v>
      </c>
      <c r="V62" s="51">
        <f t="shared" si="72"/>
        <v>1</v>
      </c>
      <c r="W62" s="49">
        <f t="shared" si="72"/>
        <v>0</v>
      </c>
      <c r="X62" s="50">
        <f t="shared" si="72"/>
        <v>1</v>
      </c>
      <c r="Y62" s="51">
        <f t="shared" si="72"/>
        <v>4</v>
      </c>
      <c r="Z62" s="49">
        <f t="shared" si="72"/>
        <v>0</v>
      </c>
      <c r="AA62" s="50">
        <f t="shared" si="72"/>
        <v>0</v>
      </c>
      <c r="AB62" s="51">
        <f t="shared" si="72"/>
        <v>0</v>
      </c>
      <c r="AC62" s="49">
        <f t="shared" si="72"/>
        <v>3</v>
      </c>
      <c r="AD62" s="50">
        <f t="shared" si="72"/>
        <v>1</v>
      </c>
      <c r="AE62" s="51">
        <f t="shared" si="72"/>
        <v>2</v>
      </c>
      <c r="AF62" s="49">
        <f t="shared" si="72"/>
        <v>0</v>
      </c>
      <c r="AG62" s="50">
        <f t="shared" si="72"/>
        <v>0</v>
      </c>
      <c r="AH62" s="51">
        <f t="shared" si="72"/>
        <v>0</v>
      </c>
      <c r="AI62" s="49">
        <f t="shared" si="72"/>
        <v>3</v>
      </c>
      <c r="AJ62" s="50">
        <f t="shared" si="72"/>
        <v>2</v>
      </c>
      <c r="AK62" s="51">
        <f t="shared" si="72"/>
        <v>2</v>
      </c>
      <c r="AL62" s="49">
        <f t="shared" si="72"/>
        <v>1</v>
      </c>
      <c r="AM62" s="50">
        <f t="shared" si="72"/>
        <v>1</v>
      </c>
      <c r="AN62" s="51">
        <f t="shared" si="72"/>
        <v>2</v>
      </c>
      <c r="AO62" s="49">
        <f>SUM(AO60:AO61)</f>
        <v>1</v>
      </c>
      <c r="AP62" s="50">
        <f>SUM(AP60:AP61)</f>
        <v>1</v>
      </c>
      <c r="AQ62" s="51">
        <f>SUM(AQ60:AQ61)</f>
        <v>2</v>
      </c>
      <c r="AR62" s="46"/>
      <c r="AS62" s="47"/>
      <c r="AT62" s="48"/>
      <c r="AU62" s="49">
        <f aca="true" t="shared" si="73" ref="AU62:AZ62">SUM(AU60:AU61)</f>
        <v>2</v>
      </c>
      <c r="AV62" s="50">
        <f t="shared" si="73"/>
        <v>0</v>
      </c>
      <c r="AW62" s="51">
        <f t="shared" si="73"/>
        <v>0</v>
      </c>
      <c r="AX62" s="49">
        <f t="shared" si="73"/>
        <v>0</v>
      </c>
      <c r="AY62" s="50">
        <f t="shared" si="73"/>
        <v>2</v>
      </c>
      <c r="AZ62" s="51">
        <f t="shared" si="73"/>
        <v>0</v>
      </c>
      <c r="BA62" s="46"/>
      <c r="BB62" s="47"/>
      <c r="BC62" s="48"/>
      <c r="BD62" s="46"/>
      <c r="BE62" s="47"/>
      <c r="BF62" s="48"/>
      <c r="BG62" s="49">
        <f aca="true" t="shared" si="74" ref="BG62:BL62">SUM(BG60:BG61)</f>
        <v>0</v>
      </c>
      <c r="BH62" s="50">
        <f t="shared" si="74"/>
        <v>0</v>
      </c>
      <c r="BI62" s="51">
        <f t="shared" si="74"/>
        <v>0</v>
      </c>
      <c r="BJ62" s="49">
        <f t="shared" si="74"/>
        <v>0</v>
      </c>
      <c r="BK62" s="50">
        <f t="shared" si="74"/>
        <v>0</v>
      </c>
      <c r="BL62" s="51">
        <f t="shared" si="74"/>
        <v>0</v>
      </c>
      <c r="BM62" s="49">
        <f aca="true" t="shared" si="75" ref="BM62:BR62">SUM(BM60:BM61)</f>
        <v>0</v>
      </c>
      <c r="BN62" s="50">
        <f t="shared" si="75"/>
        <v>0</v>
      </c>
      <c r="BO62" s="51">
        <f t="shared" si="75"/>
        <v>0</v>
      </c>
      <c r="BP62" s="49">
        <f t="shared" si="75"/>
        <v>0</v>
      </c>
      <c r="BQ62" s="50">
        <f t="shared" si="75"/>
        <v>0</v>
      </c>
      <c r="BR62" s="51">
        <f t="shared" si="75"/>
        <v>0</v>
      </c>
      <c r="BS62" s="49">
        <f>SUM(BS60:BS61)</f>
        <v>0</v>
      </c>
      <c r="BT62" s="50">
        <f>SUM(BT60:BT61)</f>
        <v>0</v>
      </c>
      <c r="BU62" s="51">
        <f>SUM(BU60:BU61)</f>
        <v>0</v>
      </c>
      <c r="BV62" s="52" t="s">
        <v>10</v>
      </c>
      <c r="BW62" s="53"/>
      <c r="BX62" s="147"/>
      <c r="BY62" s="54"/>
      <c r="BZ62" s="54"/>
      <c r="CA62" s="54"/>
      <c r="CB62" s="54"/>
      <c r="CC62" s="54"/>
    </row>
    <row r="63" spans="1:81" ht="16.5" customHeight="1">
      <c r="A63" s="173"/>
      <c r="B63" s="157">
        <f>SUM(B62:D62)</f>
        <v>4</v>
      </c>
      <c r="C63" s="158"/>
      <c r="D63" s="159"/>
      <c r="E63" s="157">
        <f>SUM(E62:G62)</f>
        <v>7</v>
      </c>
      <c r="F63" s="158"/>
      <c r="G63" s="159"/>
      <c r="H63" s="157">
        <f>SUM(H62:J62)</f>
        <v>4</v>
      </c>
      <c r="I63" s="158"/>
      <c r="J63" s="159"/>
      <c r="K63" s="157">
        <f>SUM(K62:M62)</f>
        <v>5</v>
      </c>
      <c r="L63" s="158"/>
      <c r="M63" s="159"/>
      <c r="N63" s="157">
        <f>SUM(N62:P62)</f>
        <v>0</v>
      </c>
      <c r="O63" s="158"/>
      <c r="P63" s="159"/>
      <c r="Q63" s="157">
        <f>SUM(Q62:S62)</f>
        <v>5</v>
      </c>
      <c r="R63" s="158"/>
      <c r="S63" s="159"/>
      <c r="T63" s="157">
        <f>SUM(T62:V62)</f>
        <v>4</v>
      </c>
      <c r="U63" s="158"/>
      <c r="V63" s="159"/>
      <c r="W63" s="157">
        <f>SUM(W62:Y62)</f>
        <v>5</v>
      </c>
      <c r="X63" s="158"/>
      <c r="Y63" s="159"/>
      <c r="Z63" s="157">
        <f>SUM(Z62:AB62)</f>
        <v>0</v>
      </c>
      <c r="AA63" s="158"/>
      <c r="AB63" s="159"/>
      <c r="AC63" s="157">
        <f>SUM(AC62:AE62)</f>
        <v>6</v>
      </c>
      <c r="AD63" s="158"/>
      <c r="AE63" s="159"/>
      <c r="AF63" s="157">
        <f>SUM(AF62:AH62)</f>
        <v>0</v>
      </c>
      <c r="AG63" s="158"/>
      <c r="AH63" s="159"/>
      <c r="AI63" s="157">
        <f>SUM(AI62:AK62)</f>
        <v>7</v>
      </c>
      <c r="AJ63" s="158"/>
      <c r="AK63" s="159"/>
      <c r="AL63" s="157">
        <f>SUM(AL62:AN62)</f>
        <v>4</v>
      </c>
      <c r="AM63" s="158"/>
      <c r="AN63" s="159"/>
      <c r="AO63" s="157">
        <f>SUM(AO62:AQ62)</f>
        <v>4</v>
      </c>
      <c r="AP63" s="158"/>
      <c r="AQ63" s="159"/>
      <c r="AR63" s="30"/>
      <c r="AS63" s="31"/>
      <c r="AT63" s="32"/>
      <c r="AU63" s="157">
        <f>SUM(AU62:AW62)</f>
        <v>2</v>
      </c>
      <c r="AV63" s="158"/>
      <c r="AW63" s="159"/>
      <c r="AX63" s="157">
        <f>SUM(AX62:AZ62)</f>
        <v>2</v>
      </c>
      <c r="AY63" s="158"/>
      <c r="AZ63" s="159"/>
      <c r="BA63" s="30"/>
      <c r="BB63" s="31"/>
      <c r="BC63" s="32"/>
      <c r="BD63" s="30"/>
      <c r="BE63" s="31"/>
      <c r="BF63" s="32"/>
      <c r="BG63" s="157">
        <f>SUM(BG62:BI62)</f>
        <v>0</v>
      </c>
      <c r="BH63" s="158"/>
      <c r="BI63" s="159"/>
      <c r="BJ63" s="157">
        <f>SUM(BJ62:BL62)</f>
        <v>0</v>
      </c>
      <c r="BK63" s="158"/>
      <c r="BL63" s="159"/>
      <c r="BM63" s="157">
        <f>SUM(BM62:BO62)</f>
        <v>0</v>
      </c>
      <c r="BN63" s="158"/>
      <c r="BO63" s="159"/>
      <c r="BP63" s="157">
        <f>SUM(BP62:BR62)</f>
        <v>0</v>
      </c>
      <c r="BQ63" s="158"/>
      <c r="BR63" s="159"/>
      <c r="BS63" s="157">
        <f>SUM(BS62:BU62)</f>
        <v>0</v>
      </c>
      <c r="BT63" s="160"/>
      <c r="BU63" s="161"/>
      <c r="BV63" s="6" t="s">
        <v>17</v>
      </c>
      <c r="BW63" s="12">
        <f>SUM(B63:BU63)</f>
        <v>59</v>
      </c>
      <c r="BX63" s="146">
        <f>'2007-2008'!AM35+'2008-2009'!AS35</f>
        <v>59</v>
      </c>
      <c r="BY63" s="4"/>
      <c r="BZ63" s="4"/>
      <c r="CA63" s="4"/>
      <c r="CB63" s="4"/>
      <c r="CC63" s="4"/>
    </row>
    <row r="64" spans="1:81" ht="16.5" customHeight="1">
      <c r="A64" s="171" t="s">
        <v>30</v>
      </c>
      <c r="B64" s="17">
        <f>SUM('2008-2009'!B56)</f>
        <v>0</v>
      </c>
      <c r="C64" s="18">
        <f>SUM('2008-2009'!C56)</f>
        <v>1</v>
      </c>
      <c r="D64" s="19">
        <f>SUM('2008-2009'!D56)</f>
        <v>1</v>
      </c>
      <c r="E64" s="17">
        <f>SUM('2008-2009'!E56+'2009-2010'!E40)</f>
        <v>3</v>
      </c>
      <c r="F64" s="18">
        <f>SUM('2008-2009'!F56+'2009-2010'!F40)</f>
        <v>1</v>
      </c>
      <c r="G64" s="19">
        <f>SUM('2008-2009'!G56+'2009-2010'!G40)</f>
        <v>1</v>
      </c>
      <c r="H64" s="17">
        <f>SUM('2008-2009'!H56+'2009-2010'!H40)</f>
        <v>2</v>
      </c>
      <c r="I64" s="18">
        <f>SUM('2008-2009'!I56+'2009-2010'!I40)</f>
        <v>1</v>
      </c>
      <c r="J64" s="19">
        <f>SUM('2008-2009'!J56+'2009-2010'!J40)</f>
        <v>2</v>
      </c>
      <c r="K64" s="17">
        <f>SUM('2008-2009'!N56)</f>
        <v>1</v>
      </c>
      <c r="L64" s="18">
        <f>SUM('2008-2009'!O56)</f>
        <v>0</v>
      </c>
      <c r="M64" s="19">
        <f>SUM('2008-2009'!P56)</f>
        <v>1</v>
      </c>
      <c r="N64" s="17">
        <v>0</v>
      </c>
      <c r="O64" s="18">
        <v>0</v>
      </c>
      <c r="P64" s="19">
        <v>0</v>
      </c>
      <c r="Q64" s="17">
        <f>SUM('2008-2009'!T56+'2009-2010'!N40)</f>
        <v>2</v>
      </c>
      <c r="R64" s="18">
        <f>SUM('2008-2009'!U56+'2009-2010'!O40)</f>
        <v>1</v>
      </c>
      <c r="S64" s="19">
        <f>SUM('2008-2009'!V56+'2009-2010'!P40)</f>
        <v>3</v>
      </c>
      <c r="T64" s="17">
        <f>SUM('2008-2009'!Z56)</f>
        <v>0</v>
      </c>
      <c r="U64" s="18">
        <f>SUM('2008-2009'!AA56)</f>
        <v>2</v>
      </c>
      <c r="V64" s="19">
        <f>SUM('2008-2009'!AB56)</f>
        <v>0</v>
      </c>
      <c r="W64" s="17">
        <f>SUM('2008-2009'!AC56+'2009-2010'!T40)</f>
        <v>2</v>
      </c>
      <c r="X64" s="18">
        <f>SUM('2008-2009'!AD56+'2009-2010'!U40)</f>
        <v>1</v>
      </c>
      <c r="Y64" s="19">
        <f>SUM('2008-2009'!AE56+'2009-2010'!V40)</f>
        <v>3</v>
      </c>
      <c r="Z64" s="17">
        <v>0</v>
      </c>
      <c r="AA64" s="18">
        <v>0</v>
      </c>
      <c r="AB64" s="19">
        <v>0</v>
      </c>
      <c r="AC64" s="17">
        <f>SUM('2008-2009'!AI56+'2009-2010'!Z40)</f>
        <v>3</v>
      </c>
      <c r="AD64" s="18">
        <f>SUM('2008-2009'!AJ56+'2009-2010'!AA40)</f>
        <v>1</v>
      </c>
      <c r="AE64" s="19">
        <f>SUM('2008-2009'!AK56+'2009-2010'!AB40)</f>
        <v>2</v>
      </c>
      <c r="AF64" s="17">
        <v>0</v>
      </c>
      <c r="AG64" s="18">
        <v>0</v>
      </c>
      <c r="AH64" s="19">
        <v>0</v>
      </c>
      <c r="AI64" s="17">
        <f>SUM('2008-2009'!K56)</f>
        <v>1</v>
      </c>
      <c r="AJ64" s="18">
        <f>SUM('2008-2009'!L56)</f>
        <v>0</v>
      </c>
      <c r="AK64" s="19">
        <f>SUM('2008-2009'!M56)</f>
        <v>1</v>
      </c>
      <c r="AL64" s="17">
        <f>SUM('2008-2009'!Q56)</f>
        <v>1</v>
      </c>
      <c r="AM64" s="18">
        <f>SUM('2008-2009'!R56)</f>
        <v>1</v>
      </c>
      <c r="AN64" s="19">
        <f>SUM('2008-2009'!S56)</f>
        <v>0</v>
      </c>
      <c r="AO64" s="17">
        <f>SUM('2008-2009'!AF56)</f>
        <v>0</v>
      </c>
      <c r="AP64" s="18">
        <f>SUM('2008-2009'!AG56)</f>
        <v>1</v>
      </c>
      <c r="AQ64" s="19">
        <f>SUM('2008-2009'!AH56)</f>
        <v>1</v>
      </c>
      <c r="AR64" s="17">
        <f>SUM('2008-2009'!W56)</f>
        <v>0</v>
      </c>
      <c r="AS64" s="18">
        <f>SUM('2008-2009'!X56)</f>
        <v>0</v>
      </c>
      <c r="AT64" s="19">
        <f>SUM('2008-2009'!Y56)</f>
        <v>2</v>
      </c>
      <c r="AU64" s="80"/>
      <c r="AV64" s="81"/>
      <c r="AW64" s="82"/>
      <c r="AX64" s="17">
        <f>'2008-2009'!AL56</f>
        <v>2</v>
      </c>
      <c r="AY64" s="18">
        <f>'2008-2009'!AM56</f>
        <v>0</v>
      </c>
      <c r="AZ64" s="19">
        <f>'2008-2009'!AN56</f>
        <v>1</v>
      </c>
      <c r="BA64" s="17">
        <f>SUM('2009-2010'!K40)</f>
        <v>0</v>
      </c>
      <c r="BB64" s="18">
        <f>SUM('2009-2010'!L40)</f>
        <v>0</v>
      </c>
      <c r="BC64" s="19">
        <f>SUM('2009-2010'!M40)</f>
        <v>3</v>
      </c>
      <c r="BD64" s="17">
        <f>SUM('2009-2010'!Q40)</f>
        <v>2</v>
      </c>
      <c r="BE64" s="18">
        <f>SUM('2009-2010'!R40)</f>
        <v>1</v>
      </c>
      <c r="BF64" s="19">
        <f>SUM('2009-2010'!S40)</f>
        <v>0</v>
      </c>
      <c r="BG64" s="17">
        <f>SUM('2009-2010'!B40)</f>
        <v>0</v>
      </c>
      <c r="BH64" s="18">
        <f>SUM('2009-2010'!C40)</f>
        <v>1</v>
      </c>
      <c r="BI64" s="19">
        <f>SUM('2009-2010'!D40)</f>
        <v>3</v>
      </c>
      <c r="BJ64" s="17">
        <f>SUM('2009-2010'!W40)</f>
        <v>0</v>
      </c>
      <c r="BK64" s="18">
        <f>SUM('2009-2010'!X40)</f>
        <v>3</v>
      </c>
      <c r="BL64" s="19">
        <f>SUM('2009-2010'!Y40)</f>
        <v>0</v>
      </c>
      <c r="BM64" s="17">
        <v>0</v>
      </c>
      <c r="BN64" s="18">
        <v>0</v>
      </c>
      <c r="BO64" s="19">
        <v>0</v>
      </c>
      <c r="BP64" s="23"/>
      <c r="BQ64" s="24"/>
      <c r="BR64" s="25"/>
      <c r="BS64" s="17">
        <v>0</v>
      </c>
      <c r="BT64" s="18">
        <v>0</v>
      </c>
      <c r="BU64" s="19">
        <v>0</v>
      </c>
      <c r="BV64" s="5" t="s">
        <v>8</v>
      </c>
      <c r="BW64" s="13"/>
      <c r="BX64" s="146"/>
      <c r="BY64" s="4"/>
      <c r="BZ64" s="4"/>
      <c r="CA64" s="4"/>
      <c r="CB64" s="4"/>
      <c r="CC64" s="4"/>
    </row>
    <row r="65" spans="1:81" ht="16.5" customHeight="1">
      <c r="A65" s="172"/>
      <c r="B65" s="20">
        <f>SUM('2008-2009'!B57)</f>
        <v>0</v>
      </c>
      <c r="C65" s="21">
        <f>SUM('2008-2009'!C57)</f>
        <v>0</v>
      </c>
      <c r="D65" s="22">
        <f>SUM('2008-2009'!D57)</f>
        <v>0</v>
      </c>
      <c r="E65" s="20">
        <f>SUM('2008-2009'!E57+'2009-2010'!E41)</f>
        <v>1</v>
      </c>
      <c r="F65" s="21">
        <f>SUM('2008-2009'!F57+'2009-2010'!F41)</f>
        <v>0</v>
      </c>
      <c r="G65" s="22">
        <f>SUM('2008-2009'!G57+'2009-2010'!G41)</f>
        <v>0</v>
      </c>
      <c r="H65" s="20">
        <f>SUM('2008-2009'!H57+'2009-2010'!H41)</f>
        <v>0</v>
      </c>
      <c r="I65" s="21">
        <f>SUM('2008-2009'!I57+'2009-2010'!I41)</f>
        <v>0</v>
      </c>
      <c r="J65" s="22">
        <f>SUM('2008-2009'!J57+'2009-2010'!J41)</f>
        <v>0</v>
      </c>
      <c r="K65" s="20">
        <f>SUM('2008-2009'!N57)</f>
        <v>0</v>
      </c>
      <c r="L65" s="21">
        <f>SUM('2008-2009'!O57)</f>
        <v>0</v>
      </c>
      <c r="M65" s="22">
        <f>SUM('2008-2009'!P57)</f>
        <v>0</v>
      </c>
      <c r="N65" s="20">
        <v>0</v>
      </c>
      <c r="O65" s="21">
        <v>0</v>
      </c>
      <c r="P65" s="22">
        <v>0</v>
      </c>
      <c r="Q65" s="20">
        <f>SUM('2008-2009'!T57+'2009-2010'!N41)</f>
        <v>0</v>
      </c>
      <c r="R65" s="21">
        <f>SUM('2008-2009'!U57+'2009-2010'!O41)</f>
        <v>0</v>
      </c>
      <c r="S65" s="22">
        <f>SUM('2008-2009'!V57+'2009-2010'!P41)</f>
        <v>0</v>
      </c>
      <c r="T65" s="20">
        <f>SUM('2008-2009'!Z57)</f>
        <v>0</v>
      </c>
      <c r="U65" s="21">
        <f>SUM('2008-2009'!AA57)</f>
        <v>0</v>
      </c>
      <c r="V65" s="22">
        <f>SUM('2008-2009'!AB57)</f>
        <v>0</v>
      </c>
      <c r="W65" s="20">
        <f>SUM('2008-2009'!AC57+'2009-2010'!T41)</f>
        <v>0</v>
      </c>
      <c r="X65" s="21">
        <f>SUM('2008-2009'!AD57+'2009-2010'!U41)</f>
        <v>0</v>
      </c>
      <c r="Y65" s="22">
        <f>SUM('2008-2009'!AE57+'2009-2010'!V41)</f>
        <v>1</v>
      </c>
      <c r="Z65" s="20">
        <v>0</v>
      </c>
      <c r="AA65" s="21">
        <v>0</v>
      </c>
      <c r="AB65" s="22">
        <v>0</v>
      </c>
      <c r="AC65" s="20">
        <f>SUM('2008-2009'!AI57+'2009-2010'!Z41)</f>
        <v>0</v>
      </c>
      <c r="AD65" s="21">
        <f>SUM('2008-2009'!AJ57+'2009-2010'!AA41)</f>
        <v>0</v>
      </c>
      <c r="AE65" s="22">
        <f>SUM('2008-2009'!AK57+'2009-2010'!AB41)</f>
        <v>0</v>
      </c>
      <c r="AF65" s="20">
        <v>0</v>
      </c>
      <c r="AG65" s="21">
        <v>0</v>
      </c>
      <c r="AH65" s="22">
        <v>0</v>
      </c>
      <c r="AI65" s="20">
        <f>SUM('2008-2009'!K57)</f>
        <v>2</v>
      </c>
      <c r="AJ65" s="21">
        <f>SUM('2008-2009'!L57)</f>
        <v>0</v>
      </c>
      <c r="AK65" s="22">
        <f>SUM('2008-2009'!M57)</f>
        <v>0</v>
      </c>
      <c r="AL65" s="20">
        <f>SUM('2008-2009'!Q57)</f>
        <v>0</v>
      </c>
      <c r="AM65" s="21">
        <f>SUM('2008-2009'!R57)</f>
        <v>0</v>
      </c>
      <c r="AN65" s="22">
        <f>SUM('2008-2009'!S57)</f>
        <v>1</v>
      </c>
      <c r="AO65" s="20">
        <f>SUM('2008-2009'!AF57)</f>
        <v>1</v>
      </c>
      <c r="AP65" s="21">
        <f>SUM('2008-2009'!AG57)</f>
        <v>1</v>
      </c>
      <c r="AQ65" s="22">
        <f>SUM('2008-2009'!AH57)</f>
        <v>0</v>
      </c>
      <c r="AR65" s="20">
        <f>SUM('2008-2009'!W57)</f>
        <v>0</v>
      </c>
      <c r="AS65" s="21">
        <f>SUM('2008-2009'!X57)</f>
        <v>0</v>
      </c>
      <c r="AT65" s="22">
        <f>SUM('2008-2009'!Y57)</f>
        <v>0</v>
      </c>
      <c r="AU65" s="83"/>
      <c r="AV65" s="84"/>
      <c r="AW65" s="85"/>
      <c r="AX65" s="20">
        <f>'2008-2009'!AL57</f>
        <v>0</v>
      </c>
      <c r="AY65" s="21">
        <f>'2008-2009'!AM57</f>
        <v>0</v>
      </c>
      <c r="AZ65" s="22">
        <f>'2008-2009'!AN57</f>
        <v>0</v>
      </c>
      <c r="BA65" s="20">
        <f>SUM('2009-2010'!K41)</f>
        <v>0</v>
      </c>
      <c r="BB65" s="21">
        <f>SUM('2009-2010'!L41)</f>
        <v>1</v>
      </c>
      <c r="BC65" s="22">
        <f>SUM('2009-2010'!M41)</f>
        <v>0</v>
      </c>
      <c r="BD65" s="20">
        <f>SUM('2009-2010'!Q41)</f>
        <v>0</v>
      </c>
      <c r="BE65" s="21">
        <f>SUM('2009-2010'!R41)</f>
        <v>0</v>
      </c>
      <c r="BF65" s="22">
        <f>SUM('2009-2010'!S41)</f>
        <v>1</v>
      </c>
      <c r="BG65" s="20">
        <f>SUM('2009-2010'!B41)</f>
        <v>0</v>
      </c>
      <c r="BH65" s="21">
        <f>SUM('2009-2010'!C41)</f>
        <v>0</v>
      </c>
      <c r="BI65" s="22">
        <f>SUM('2009-2010'!D41)</f>
        <v>1</v>
      </c>
      <c r="BJ65" s="20">
        <f>SUM('2009-2010'!W41)</f>
        <v>0</v>
      </c>
      <c r="BK65" s="21">
        <f>SUM('2009-2010'!X41)</f>
        <v>0</v>
      </c>
      <c r="BL65" s="22">
        <f>SUM('2009-2010'!Y41)</f>
        <v>0</v>
      </c>
      <c r="BM65" s="20">
        <v>0</v>
      </c>
      <c r="BN65" s="21">
        <v>0</v>
      </c>
      <c r="BO65" s="22">
        <v>0</v>
      </c>
      <c r="BP65" s="26"/>
      <c r="BQ65" s="27"/>
      <c r="BR65" s="28"/>
      <c r="BS65" s="20">
        <v>0</v>
      </c>
      <c r="BT65" s="21">
        <v>0</v>
      </c>
      <c r="BU65" s="22">
        <v>0</v>
      </c>
      <c r="BV65" s="5" t="s">
        <v>9</v>
      </c>
      <c r="BW65" s="11"/>
      <c r="BX65" s="146"/>
      <c r="BY65" s="4"/>
      <c r="BZ65" s="4"/>
      <c r="CA65" s="4"/>
      <c r="CB65" s="4"/>
      <c r="CC65" s="4"/>
    </row>
    <row r="66" spans="1:81" s="55" customFormat="1" ht="16.5" customHeight="1">
      <c r="A66" s="172"/>
      <c r="B66" s="49">
        <f aca="true" t="shared" si="76" ref="B66:AT66">SUM(B64:B65)</f>
        <v>0</v>
      </c>
      <c r="C66" s="50">
        <f t="shared" si="76"/>
        <v>1</v>
      </c>
      <c r="D66" s="51">
        <f t="shared" si="76"/>
        <v>1</v>
      </c>
      <c r="E66" s="49">
        <f t="shared" si="76"/>
        <v>4</v>
      </c>
      <c r="F66" s="50">
        <f t="shared" si="76"/>
        <v>1</v>
      </c>
      <c r="G66" s="51">
        <f t="shared" si="76"/>
        <v>1</v>
      </c>
      <c r="H66" s="49">
        <f t="shared" si="76"/>
        <v>2</v>
      </c>
      <c r="I66" s="50">
        <f t="shared" si="76"/>
        <v>1</v>
      </c>
      <c r="J66" s="51">
        <f t="shared" si="76"/>
        <v>2</v>
      </c>
      <c r="K66" s="49">
        <f t="shared" si="76"/>
        <v>1</v>
      </c>
      <c r="L66" s="50">
        <f t="shared" si="76"/>
        <v>0</v>
      </c>
      <c r="M66" s="51">
        <f t="shared" si="76"/>
        <v>1</v>
      </c>
      <c r="N66" s="49">
        <f t="shared" si="76"/>
        <v>0</v>
      </c>
      <c r="O66" s="50">
        <f t="shared" si="76"/>
        <v>0</v>
      </c>
      <c r="P66" s="51">
        <f t="shared" si="76"/>
        <v>0</v>
      </c>
      <c r="Q66" s="49">
        <f t="shared" si="76"/>
        <v>2</v>
      </c>
      <c r="R66" s="50">
        <f t="shared" si="76"/>
        <v>1</v>
      </c>
      <c r="S66" s="51">
        <f t="shared" si="76"/>
        <v>3</v>
      </c>
      <c r="T66" s="49">
        <f t="shared" si="76"/>
        <v>0</v>
      </c>
      <c r="U66" s="50">
        <f t="shared" si="76"/>
        <v>2</v>
      </c>
      <c r="V66" s="51">
        <f t="shared" si="76"/>
        <v>0</v>
      </c>
      <c r="W66" s="49">
        <f t="shared" si="76"/>
        <v>2</v>
      </c>
      <c r="X66" s="50">
        <f t="shared" si="76"/>
        <v>1</v>
      </c>
      <c r="Y66" s="51">
        <f t="shared" si="76"/>
        <v>4</v>
      </c>
      <c r="Z66" s="49">
        <f t="shared" si="76"/>
        <v>0</v>
      </c>
      <c r="AA66" s="50">
        <f t="shared" si="76"/>
        <v>0</v>
      </c>
      <c r="AB66" s="51">
        <f t="shared" si="76"/>
        <v>0</v>
      </c>
      <c r="AC66" s="49">
        <f t="shared" si="76"/>
        <v>3</v>
      </c>
      <c r="AD66" s="50">
        <f t="shared" si="76"/>
        <v>1</v>
      </c>
      <c r="AE66" s="51">
        <f t="shared" si="76"/>
        <v>2</v>
      </c>
      <c r="AF66" s="49">
        <f t="shared" si="76"/>
        <v>0</v>
      </c>
      <c r="AG66" s="50">
        <f t="shared" si="76"/>
        <v>0</v>
      </c>
      <c r="AH66" s="51">
        <f t="shared" si="76"/>
        <v>0</v>
      </c>
      <c r="AI66" s="49">
        <f t="shared" si="76"/>
        <v>3</v>
      </c>
      <c r="AJ66" s="50">
        <f t="shared" si="76"/>
        <v>0</v>
      </c>
      <c r="AK66" s="51">
        <f t="shared" si="76"/>
        <v>1</v>
      </c>
      <c r="AL66" s="49">
        <f t="shared" si="76"/>
        <v>1</v>
      </c>
      <c r="AM66" s="50">
        <f t="shared" si="76"/>
        <v>1</v>
      </c>
      <c r="AN66" s="51">
        <f t="shared" si="76"/>
        <v>1</v>
      </c>
      <c r="AO66" s="49">
        <f t="shared" si="76"/>
        <v>1</v>
      </c>
      <c r="AP66" s="50">
        <f t="shared" si="76"/>
        <v>2</v>
      </c>
      <c r="AQ66" s="51">
        <f t="shared" si="76"/>
        <v>1</v>
      </c>
      <c r="AR66" s="49">
        <f t="shared" si="76"/>
        <v>0</v>
      </c>
      <c r="AS66" s="50">
        <f t="shared" si="76"/>
        <v>0</v>
      </c>
      <c r="AT66" s="51">
        <f t="shared" si="76"/>
        <v>2</v>
      </c>
      <c r="AU66" s="86"/>
      <c r="AV66" s="87"/>
      <c r="AW66" s="88"/>
      <c r="AX66" s="49">
        <f>'2008-2009'!AL58</f>
        <v>2</v>
      </c>
      <c r="AY66" s="50">
        <f>'2008-2009'!AM58</f>
        <v>0</v>
      </c>
      <c r="AZ66" s="51">
        <f>'2008-2009'!AN58</f>
        <v>1</v>
      </c>
      <c r="BA66" s="49">
        <f aca="true" t="shared" si="77" ref="BA66:BF66">SUM(BA64:BA65)</f>
        <v>0</v>
      </c>
      <c r="BB66" s="50">
        <f t="shared" si="77"/>
        <v>1</v>
      </c>
      <c r="BC66" s="51">
        <f t="shared" si="77"/>
        <v>3</v>
      </c>
      <c r="BD66" s="49">
        <f t="shared" si="77"/>
        <v>2</v>
      </c>
      <c r="BE66" s="50">
        <f t="shared" si="77"/>
        <v>1</v>
      </c>
      <c r="BF66" s="51">
        <f t="shared" si="77"/>
        <v>1</v>
      </c>
      <c r="BG66" s="49">
        <f aca="true" t="shared" si="78" ref="BG66:BL66">SUM(BG64:BG65)</f>
        <v>0</v>
      </c>
      <c r="BH66" s="50">
        <f t="shared" si="78"/>
        <v>1</v>
      </c>
      <c r="BI66" s="51">
        <f t="shared" si="78"/>
        <v>4</v>
      </c>
      <c r="BJ66" s="49">
        <f t="shared" si="78"/>
        <v>0</v>
      </c>
      <c r="BK66" s="50">
        <f t="shared" si="78"/>
        <v>3</v>
      </c>
      <c r="BL66" s="51">
        <f t="shared" si="78"/>
        <v>0</v>
      </c>
      <c r="BM66" s="49">
        <f>SUM(BM64:BM65)</f>
        <v>0</v>
      </c>
      <c r="BN66" s="50">
        <f>SUM(BN64:BN65)</f>
        <v>0</v>
      </c>
      <c r="BO66" s="51">
        <f>SUM(BO64:BO65)</f>
        <v>0</v>
      </c>
      <c r="BP66" s="46"/>
      <c r="BQ66" s="47"/>
      <c r="BR66" s="48"/>
      <c r="BS66" s="49">
        <f>SUM(BS64:BS65)</f>
        <v>0</v>
      </c>
      <c r="BT66" s="50">
        <f>SUM(BT64:BT65)</f>
        <v>0</v>
      </c>
      <c r="BU66" s="51">
        <f>SUM(BU64:BU65)</f>
        <v>0</v>
      </c>
      <c r="BV66" s="52" t="s">
        <v>10</v>
      </c>
      <c r="BW66" s="53"/>
      <c r="BX66" s="147"/>
      <c r="BY66" s="54"/>
      <c r="BZ66" s="54"/>
      <c r="CA66" s="54"/>
      <c r="CB66" s="54"/>
      <c r="CC66" s="54"/>
    </row>
    <row r="67" spans="1:81" ht="16.5" customHeight="1">
      <c r="A67" s="173"/>
      <c r="B67" s="157">
        <f>SUM(B66:D66)</f>
        <v>2</v>
      </c>
      <c r="C67" s="158"/>
      <c r="D67" s="159"/>
      <c r="E67" s="157">
        <f>SUM(E66:G66)</f>
        <v>6</v>
      </c>
      <c r="F67" s="158"/>
      <c r="G67" s="159"/>
      <c r="H67" s="157">
        <f>SUM(H66:J66)</f>
        <v>5</v>
      </c>
      <c r="I67" s="158"/>
      <c r="J67" s="159"/>
      <c r="K67" s="157">
        <f>SUM(K66:M66)</f>
        <v>2</v>
      </c>
      <c r="L67" s="158"/>
      <c r="M67" s="159"/>
      <c r="N67" s="157">
        <f>SUM(N66:P66)</f>
        <v>0</v>
      </c>
      <c r="O67" s="158"/>
      <c r="P67" s="159"/>
      <c r="Q67" s="157">
        <f>SUM(Q66:S66)</f>
        <v>6</v>
      </c>
      <c r="R67" s="158"/>
      <c r="S67" s="159"/>
      <c r="T67" s="157">
        <f>SUM(T66:V66)</f>
        <v>2</v>
      </c>
      <c r="U67" s="158"/>
      <c r="V67" s="159"/>
      <c r="W67" s="157">
        <f>SUM(W66:Y66)</f>
        <v>7</v>
      </c>
      <c r="X67" s="158"/>
      <c r="Y67" s="159"/>
      <c r="Z67" s="157">
        <f>SUM(Z66:AB66)</f>
        <v>0</v>
      </c>
      <c r="AA67" s="158"/>
      <c r="AB67" s="159"/>
      <c r="AC67" s="157">
        <f>SUM(AC66:AE66)</f>
        <v>6</v>
      </c>
      <c r="AD67" s="158"/>
      <c r="AE67" s="159"/>
      <c r="AF67" s="157">
        <f>SUM(AF66:AH66)</f>
        <v>0</v>
      </c>
      <c r="AG67" s="158"/>
      <c r="AH67" s="159"/>
      <c r="AI67" s="157">
        <f>SUM(AI66:AK66)</f>
        <v>4</v>
      </c>
      <c r="AJ67" s="158"/>
      <c r="AK67" s="159"/>
      <c r="AL67" s="157">
        <f>SUM(AL66:AN66)</f>
        <v>3</v>
      </c>
      <c r="AM67" s="158"/>
      <c r="AN67" s="159"/>
      <c r="AO67" s="157">
        <f>SUM(AO66:AQ66)</f>
        <v>4</v>
      </c>
      <c r="AP67" s="158"/>
      <c r="AQ67" s="159"/>
      <c r="AR67" s="157">
        <f>SUM(AR66:AT66)</f>
        <v>2</v>
      </c>
      <c r="AS67" s="158"/>
      <c r="AT67" s="159"/>
      <c r="AU67" s="89"/>
      <c r="AV67" s="90"/>
      <c r="AW67" s="91"/>
      <c r="AX67" s="157">
        <f>SUM(AX66:AZ66)</f>
        <v>3</v>
      </c>
      <c r="AY67" s="158"/>
      <c r="AZ67" s="159"/>
      <c r="BA67" s="157">
        <f>SUM(BA66:BC66)</f>
        <v>4</v>
      </c>
      <c r="BB67" s="158"/>
      <c r="BC67" s="159"/>
      <c r="BD67" s="157">
        <f>SUM(BD66:BF66)</f>
        <v>4</v>
      </c>
      <c r="BE67" s="158"/>
      <c r="BF67" s="159"/>
      <c r="BG67" s="157">
        <f>SUM(BG66:BI66)</f>
        <v>5</v>
      </c>
      <c r="BH67" s="158"/>
      <c r="BI67" s="159"/>
      <c r="BJ67" s="157">
        <f>SUM(BJ66:BL66)</f>
        <v>3</v>
      </c>
      <c r="BK67" s="158"/>
      <c r="BL67" s="159"/>
      <c r="BM67" s="157">
        <f>SUM(BM66:BO66)</f>
        <v>0</v>
      </c>
      <c r="BN67" s="158"/>
      <c r="BO67" s="159"/>
      <c r="BP67" s="30"/>
      <c r="BQ67" s="31"/>
      <c r="BR67" s="32"/>
      <c r="BS67" s="157">
        <f>SUM(BS66:BU66)</f>
        <v>0</v>
      </c>
      <c r="BT67" s="160"/>
      <c r="BU67" s="161"/>
      <c r="BV67" s="6" t="s">
        <v>17</v>
      </c>
      <c r="BW67" s="12">
        <f>SUM(B67:BU67)</f>
        <v>68</v>
      </c>
      <c r="BX67" s="146">
        <f>'2008-2009'!AS59+'2009-2010'!AG43</f>
        <v>68</v>
      </c>
      <c r="BY67" s="4"/>
      <c r="BZ67" s="4"/>
      <c r="CA67" s="4"/>
      <c r="CB67" s="4"/>
      <c r="CC67" s="4"/>
    </row>
    <row r="68" spans="1:81" ht="16.5" customHeight="1">
      <c r="A68" s="171" t="s">
        <v>31</v>
      </c>
      <c r="B68" s="17">
        <f>SUM('2008-2009'!B52)</f>
        <v>0</v>
      </c>
      <c r="C68" s="18">
        <f>SUM('2008-2009'!C52)</f>
        <v>0</v>
      </c>
      <c r="D68" s="19">
        <f>SUM('2008-2009'!D52)</f>
        <v>2</v>
      </c>
      <c r="E68" s="17">
        <f>SUM('2008-2009'!E52)</f>
        <v>1</v>
      </c>
      <c r="F68" s="18">
        <f>SUM('2008-2009'!F52)</f>
        <v>1</v>
      </c>
      <c r="G68" s="19">
        <f>SUM('2008-2009'!G52)</f>
        <v>0</v>
      </c>
      <c r="H68" s="17">
        <f>SUM('2008-2009'!H52)</f>
        <v>1</v>
      </c>
      <c r="I68" s="18">
        <f>SUM('2008-2009'!I52)</f>
        <v>0</v>
      </c>
      <c r="J68" s="19">
        <f>SUM('2008-2009'!J52)</f>
        <v>1</v>
      </c>
      <c r="K68" s="17">
        <f>SUM('2008-2009'!N52)</f>
        <v>1</v>
      </c>
      <c r="L68" s="18">
        <f>SUM('2008-2009'!O52)</f>
        <v>0</v>
      </c>
      <c r="M68" s="19">
        <f>SUM('2008-2009'!P52)</f>
        <v>1</v>
      </c>
      <c r="N68" s="17">
        <v>0</v>
      </c>
      <c r="O68" s="18">
        <v>0</v>
      </c>
      <c r="P68" s="19">
        <v>0</v>
      </c>
      <c r="Q68" s="17">
        <f>SUM('2008-2009'!T52)</f>
        <v>0</v>
      </c>
      <c r="R68" s="18">
        <f>SUM('2008-2009'!U52)</f>
        <v>2</v>
      </c>
      <c r="S68" s="19">
        <f>SUM('2008-2009'!V52)</f>
        <v>0</v>
      </c>
      <c r="T68" s="17">
        <f>SUM('2008-2009'!Z52)</f>
        <v>0</v>
      </c>
      <c r="U68" s="18">
        <f>SUM('2008-2009'!AA52)</f>
        <v>2</v>
      </c>
      <c r="V68" s="19">
        <f>SUM('2008-2009'!AB52)</f>
        <v>0</v>
      </c>
      <c r="W68" s="17">
        <f>SUM('2008-2009'!AC52)</f>
        <v>1</v>
      </c>
      <c r="X68" s="18">
        <f>SUM('2008-2009'!AD52)</f>
        <v>1</v>
      </c>
      <c r="Y68" s="19">
        <f>SUM('2008-2009'!AE52)</f>
        <v>0</v>
      </c>
      <c r="Z68" s="17">
        <v>0</v>
      </c>
      <c r="AA68" s="18">
        <v>0</v>
      </c>
      <c r="AB68" s="19">
        <v>0</v>
      </c>
      <c r="AC68" s="17">
        <f>SUM('2008-2009'!AI52)</f>
        <v>1</v>
      </c>
      <c r="AD68" s="18">
        <f>SUM('2008-2009'!AJ52)</f>
        <v>0</v>
      </c>
      <c r="AE68" s="19">
        <f>SUM('2008-2009'!AK52)</f>
        <v>1</v>
      </c>
      <c r="AF68" s="17">
        <v>0</v>
      </c>
      <c r="AG68" s="18">
        <v>0</v>
      </c>
      <c r="AH68" s="19">
        <v>0</v>
      </c>
      <c r="AI68" s="17">
        <f>SUM('2008-2009'!K52)</f>
        <v>0</v>
      </c>
      <c r="AJ68" s="18">
        <f>SUM('2008-2009'!L52)</f>
        <v>2</v>
      </c>
      <c r="AK68" s="19">
        <f>SUM('2008-2009'!M52)</f>
        <v>0</v>
      </c>
      <c r="AL68" s="17">
        <f>SUM('2008-2009'!Q52)</f>
        <v>0</v>
      </c>
      <c r="AM68" s="18">
        <f>SUM('2008-2009'!R52)</f>
        <v>1</v>
      </c>
      <c r="AN68" s="19">
        <f>SUM('2008-2009'!S52)</f>
        <v>1</v>
      </c>
      <c r="AO68" s="17">
        <f>SUM('2008-2009'!AF52)</f>
        <v>1</v>
      </c>
      <c r="AP68" s="18">
        <f>SUM('2008-2009'!AG52)</f>
        <v>1</v>
      </c>
      <c r="AQ68" s="19">
        <f>SUM('2008-2009'!AH52)</f>
        <v>0</v>
      </c>
      <c r="AR68" s="17">
        <f>SUM('2008-2009'!W52)</f>
        <v>0</v>
      </c>
      <c r="AS68" s="18">
        <f>SUM('2008-2009'!X52)</f>
        <v>2</v>
      </c>
      <c r="AT68" s="19">
        <f>SUM('2008-2009'!Y52)</f>
        <v>0</v>
      </c>
      <c r="AU68" s="17">
        <f>SUM('2008-2009'!AO52)</f>
        <v>1</v>
      </c>
      <c r="AV68" s="18">
        <f>SUM('2008-2009'!AP52)</f>
        <v>0</v>
      </c>
      <c r="AW68" s="19">
        <f>SUM('2008-2009'!AQ52)</f>
        <v>2</v>
      </c>
      <c r="AX68" s="80"/>
      <c r="AY68" s="81"/>
      <c r="AZ68" s="82"/>
      <c r="BA68" s="17">
        <v>0</v>
      </c>
      <c r="BB68" s="18">
        <v>0</v>
      </c>
      <c r="BC68" s="19">
        <v>0</v>
      </c>
      <c r="BD68" s="17">
        <v>0</v>
      </c>
      <c r="BE68" s="18">
        <v>0</v>
      </c>
      <c r="BF68" s="19">
        <v>0</v>
      </c>
      <c r="BG68" s="17">
        <v>0</v>
      </c>
      <c r="BH68" s="18">
        <v>0</v>
      </c>
      <c r="BI68" s="19">
        <v>0</v>
      </c>
      <c r="BJ68" s="17">
        <v>0</v>
      </c>
      <c r="BK68" s="18">
        <v>0</v>
      </c>
      <c r="BL68" s="19">
        <v>0</v>
      </c>
      <c r="BM68" s="17">
        <v>0</v>
      </c>
      <c r="BN68" s="18">
        <v>0</v>
      </c>
      <c r="BO68" s="19">
        <v>0</v>
      </c>
      <c r="BP68" s="17">
        <v>0</v>
      </c>
      <c r="BQ68" s="18">
        <v>0</v>
      </c>
      <c r="BR68" s="19">
        <v>0</v>
      </c>
      <c r="BS68" s="17">
        <v>0</v>
      </c>
      <c r="BT68" s="18">
        <v>0</v>
      </c>
      <c r="BU68" s="19">
        <v>0</v>
      </c>
      <c r="BV68" s="73" t="s">
        <v>8</v>
      </c>
      <c r="BW68" s="13"/>
      <c r="BX68" s="146"/>
      <c r="BY68" s="4"/>
      <c r="BZ68" s="4"/>
      <c r="CA68" s="4"/>
      <c r="CB68" s="4"/>
      <c r="CC68" s="4"/>
    </row>
    <row r="69" spans="1:81" ht="16.5" customHeight="1">
      <c r="A69" s="172"/>
      <c r="B69" s="20">
        <f>SUM('2008-2009'!B53)</f>
        <v>0</v>
      </c>
      <c r="C69" s="21">
        <f>SUM('2008-2009'!C53)</f>
        <v>0</v>
      </c>
      <c r="D69" s="22">
        <f>SUM('2008-2009'!D53)</f>
        <v>0</v>
      </c>
      <c r="E69" s="20">
        <f>SUM('2008-2009'!E53)</f>
        <v>0</v>
      </c>
      <c r="F69" s="21">
        <f>SUM('2008-2009'!F53)</f>
        <v>0</v>
      </c>
      <c r="G69" s="22">
        <f>SUM('2008-2009'!G53)</f>
        <v>0</v>
      </c>
      <c r="H69" s="20">
        <f>SUM('2008-2009'!H53)</f>
        <v>0</v>
      </c>
      <c r="I69" s="21">
        <f>SUM('2008-2009'!I53)</f>
        <v>0</v>
      </c>
      <c r="J69" s="22">
        <f>SUM('2008-2009'!J53)</f>
        <v>0</v>
      </c>
      <c r="K69" s="20">
        <f>SUM('2008-2009'!N53)</f>
        <v>0</v>
      </c>
      <c r="L69" s="21">
        <f>SUM('2008-2009'!O53)</f>
        <v>0</v>
      </c>
      <c r="M69" s="22">
        <f>SUM('2008-2009'!P53)</f>
        <v>0</v>
      </c>
      <c r="N69" s="20">
        <v>0</v>
      </c>
      <c r="O69" s="21">
        <v>0</v>
      </c>
      <c r="P69" s="22">
        <v>0</v>
      </c>
      <c r="Q69" s="20">
        <f>SUM('2008-2009'!T53)</f>
        <v>0</v>
      </c>
      <c r="R69" s="21">
        <f>SUM('2008-2009'!U53)</f>
        <v>0</v>
      </c>
      <c r="S69" s="22">
        <f>SUM('2008-2009'!V53)</f>
        <v>0</v>
      </c>
      <c r="T69" s="20">
        <f>SUM('2008-2009'!Z53)</f>
        <v>0</v>
      </c>
      <c r="U69" s="21">
        <f>SUM('2008-2009'!AA53)</f>
        <v>0</v>
      </c>
      <c r="V69" s="22">
        <f>SUM('2008-2009'!AB53)</f>
        <v>0</v>
      </c>
      <c r="W69" s="20">
        <f>SUM('2008-2009'!AC53)</f>
        <v>1</v>
      </c>
      <c r="X69" s="21">
        <f>SUM('2008-2009'!AD53)</f>
        <v>1</v>
      </c>
      <c r="Y69" s="22">
        <f>SUM('2008-2009'!AE53)</f>
        <v>0</v>
      </c>
      <c r="Z69" s="20">
        <v>0</v>
      </c>
      <c r="AA69" s="21">
        <v>0</v>
      </c>
      <c r="AB69" s="22">
        <v>0</v>
      </c>
      <c r="AC69" s="20">
        <f>SUM('2008-2009'!AI53)</f>
        <v>0</v>
      </c>
      <c r="AD69" s="21">
        <f>SUM('2008-2009'!AJ53)</f>
        <v>0</v>
      </c>
      <c r="AE69" s="22">
        <f>SUM('2008-2009'!AK53)</f>
        <v>0</v>
      </c>
      <c r="AF69" s="20">
        <v>0</v>
      </c>
      <c r="AG69" s="21">
        <v>0</v>
      </c>
      <c r="AH69" s="22">
        <v>0</v>
      </c>
      <c r="AI69" s="20">
        <f>SUM('2008-2009'!K53)</f>
        <v>0</v>
      </c>
      <c r="AJ69" s="21">
        <f>SUM('2008-2009'!L53)</f>
        <v>0</v>
      </c>
      <c r="AK69" s="22">
        <f>SUM('2008-2009'!M53)</f>
        <v>0</v>
      </c>
      <c r="AL69" s="20">
        <f>SUM('2008-2009'!Q53)</f>
        <v>1</v>
      </c>
      <c r="AM69" s="21">
        <f>SUM('2008-2009'!R53)</f>
        <v>0</v>
      </c>
      <c r="AN69" s="22">
        <f>SUM('2008-2009'!S53)</f>
        <v>1</v>
      </c>
      <c r="AO69" s="20">
        <f>SUM('2008-2009'!AF53)</f>
        <v>0</v>
      </c>
      <c r="AP69" s="21">
        <f>SUM('2008-2009'!AG53)</f>
        <v>0</v>
      </c>
      <c r="AQ69" s="22">
        <f>SUM('2008-2009'!AH53)</f>
        <v>0</v>
      </c>
      <c r="AR69" s="20">
        <f>SUM('2008-2009'!W53)</f>
        <v>0</v>
      </c>
      <c r="AS69" s="21">
        <f>SUM('2008-2009'!X53)</f>
        <v>0</v>
      </c>
      <c r="AT69" s="22">
        <f>SUM('2008-2009'!Y53)</f>
        <v>0</v>
      </c>
      <c r="AU69" s="20">
        <f>SUM('2008-2009'!AO53)</f>
        <v>0</v>
      </c>
      <c r="AV69" s="21">
        <f>SUM('2008-2009'!AP53)</f>
        <v>0</v>
      </c>
      <c r="AW69" s="22">
        <f>SUM('2008-2009'!AQ53)</f>
        <v>0</v>
      </c>
      <c r="AX69" s="83"/>
      <c r="AY69" s="84"/>
      <c r="AZ69" s="85"/>
      <c r="BA69" s="20">
        <v>0</v>
      </c>
      <c r="BB69" s="21">
        <v>0</v>
      </c>
      <c r="BC69" s="22">
        <v>0</v>
      </c>
      <c r="BD69" s="20">
        <v>0</v>
      </c>
      <c r="BE69" s="21">
        <v>0</v>
      </c>
      <c r="BF69" s="22">
        <v>0</v>
      </c>
      <c r="BG69" s="20">
        <v>0</v>
      </c>
      <c r="BH69" s="21">
        <v>0</v>
      </c>
      <c r="BI69" s="22">
        <v>0</v>
      </c>
      <c r="BJ69" s="20">
        <v>0</v>
      </c>
      <c r="BK69" s="21">
        <v>0</v>
      </c>
      <c r="BL69" s="22">
        <v>0</v>
      </c>
      <c r="BM69" s="20">
        <v>0</v>
      </c>
      <c r="BN69" s="21">
        <v>0</v>
      </c>
      <c r="BO69" s="22">
        <v>0</v>
      </c>
      <c r="BP69" s="20">
        <v>0</v>
      </c>
      <c r="BQ69" s="21">
        <v>0</v>
      </c>
      <c r="BR69" s="22">
        <v>0</v>
      </c>
      <c r="BS69" s="20">
        <v>0</v>
      </c>
      <c r="BT69" s="21">
        <v>0</v>
      </c>
      <c r="BU69" s="22">
        <v>0</v>
      </c>
      <c r="BV69" s="73" t="s">
        <v>9</v>
      </c>
      <c r="BW69" s="11"/>
      <c r="BX69" s="146"/>
      <c r="BY69" s="4"/>
      <c r="BZ69" s="4"/>
      <c r="CA69" s="4"/>
      <c r="CB69" s="4"/>
      <c r="CC69" s="4"/>
    </row>
    <row r="70" spans="1:81" s="55" customFormat="1" ht="16.5" customHeight="1">
      <c r="A70" s="172"/>
      <c r="B70" s="49">
        <f aca="true" t="shared" si="79" ref="B70:AT70">SUM(B68:B69)</f>
        <v>0</v>
      </c>
      <c r="C70" s="50">
        <f t="shared" si="79"/>
        <v>0</v>
      </c>
      <c r="D70" s="51">
        <f t="shared" si="79"/>
        <v>2</v>
      </c>
      <c r="E70" s="49">
        <f t="shared" si="79"/>
        <v>1</v>
      </c>
      <c r="F70" s="50">
        <f t="shared" si="79"/>
        <v>1</v>
      </c>
      <c r="G70" s="51">
        <f t="shared" si="79"/>
        <v>0</v>
      </c>
      <c r="H70" s="49">
        <f t="shared" si="79"/>
        <v>1</v>
      </c>
      <c r="I70" s="50">
        <f t="shared" si="79"/>
        <v>0</v>
      </c>
      <c r="J70" s="51">
        <f t="shared" si="79"/>
        <v>1</v>
      </c>
      <c r="K70" s="49">
        <f t="shared" si="79"/>
        <v>1</v>
      </c>
      <c r="L70" s="50">
        <f t="shared" si="79"/>
        <v>0</v>
      </c>
      <c r="M70" s="51">
        <f t="shared" si="79"/>
        <v>1</v>
      </c>
      <c r="N70" s="49">
        <f t="shared" si="79"/>
        <v>0</v>
      </c>
      <c r="O70" s="50">
        <f t="shared" si="79"/>
        <v>0</v>
      </c>
      <c r="P70" s="51">
        <f t="shared" si="79"/>
        <v>0</v>
      </c>
      <c r="Q70" s="49">
        <f t="shared" si="79"/>
        <v>0</v>
      </c>
      <c r="R70" s="50">
        <f t="shared" si="79"/>
        <v>2</v>
      </c>
      <c r="S70" s="51">
        <f t="shared" si="79"/>
        <v>0</v>
      </c>
      <c r="T70" s="49">
        <f t="shared" si="79"/>
        <v>0</v>
      </c>
      <c r="U70" s="50">
        <f t="shared" si="79"/>
        <v>2</v>
      </c>
      <c r="V70" s="51">
        <f t="shared" si="79"/>
        <v>0</v>
      </c>
      <c r="W70" s="49">
        <f t="shared" si="79"/>
        <v>2</v>
      </c>
      <c r="X70" s="50">
        <f t="shared" si="79"/>
        <v>2</v>
      </c>
      <c r="Y70" s="51">
        <f t="shared" si="79"/>
        <v>0</v>
      </c>
      <c r="Z70" s="49">
        <f t="shared" si="79"/>
        <v>0</v>
      </c>
      <c r="AA70" s="50">
        <f t="shared" si="79"/>
        <v>0</v>
      </c>
      <c r="AB70" s="51">
        <f t="shared" si="79"/>
        <v>0</v>
      </c>
      <c r="AC70" s="49">
        <f t="shared" si="79"/>
        <v>1</v>
      </c>
      <c r="AD70" s="50">
        <f t="shared" si="79"/>
        <v>0</v>
      </c>
      <c r="AE70" s="51">
        <f t="shared" si="79"/>
        <v>1</v>
      </c>
      <c r="AF70" s="49">
        <f t="shared" si="79"/>
        <v>0</v>
      </c>
      <c r="AG70" s="50">
        <f t="shared" si="79"/>
        <v>0</v>
      </c>
      <c r="AH70" s="51">
        <f t="shared" si="79"/>
        <v>0</v>
      </c>
      <c r="AI70" s="49">
        <f t="shared" si="79"/>
        <v>0</v>
      </c>
      <c r="AJ70" s="50">
        <f t="shared" si="79"/>
        <v>2</v>
      </c>
      <c r="AK70" s="51">
        <f t="shared" si="79"/>
        <v>0</v>
      </c>
      <c r="AL70" s="49">
        <f t="shared" si="79"/>
        <v>1</v>
      </c>
      <c r="AM70" s="50">
        <f t="shared" si="79"/>
        <v>1</v>
      </c>
      <c r="AN70" s="51">
        <f t="shared" si="79"/>
        <v>2</v>
      </c>
      <c r="AO70" s="49">
        <f t="shared" si="79"/>
        <v>1</v>
      </c>
      <c r="AP70" s="50">
        <f t="shared" si="79"/>
        <v>1</v>
      </c>
      <c r="AQ70" s="51">
        <f t="shared" si="79"/>
        <v>0</v>
      </c>
      <c r="AR70" s="49">
        <f t="shared" si="79"/>
        <v>0</v>
      </c>
      <c r="AS70" s="50">
        <f t="shared" si="79"/>
        <v>2</v>
      </c>
      <c r="AT70" s="51">
        <f t="shared" si="79"/>
        <v>0</v>
      </c>
      <c r="AU70" s="49">
        <f>SUM(AU68:AU69)</f>
        <v>1</v>
      </c>
      <c r="AV70" s="50">
        <f>SUM(AV68:AV69)</f>
        <v>0</v>
      </c>
      <c r="AW70" s="51">
        <f>SUM(AW68:AW69)</f>
        <v>2</v>
      </c>
      <c r="AX70" s="86"/>
      <c r="AY70" s="87"/>
      <c r="AZ70" s="88"/>
      <c r="BA70" s="49">
        <f aca="true" t="shared" si="80" ref="BA70:BI70">SUM(BA68:BA69)</f>
        <v>0</v>
      </c>
      <c r="BB70" s="50">
        <f t="shared" si="80"/>
        <v>0</v>
      </c>
      <c r="BC70" s="51">
        <f t="shared" si="80"/>
        <v>0</v>
      </c>
      <c r="BD70" s="49">
        <f t="shared" si="80"/>
        <v>0</v>
      </c>
      <c r="BE70" s="50">
        <f t="shared" si="80"/>
        <v>0</v>
      </c>
      <c r="BF70" s="51">
        <f t="shared" si="80"/>
        <v>0</v>
      </c>
      <c r="BG70" s="49">
        <f t="shared" si="80"/>
        <v>0</v>
      </c>
      <c r="BH70" s="50">
        <f t="shared" si="80"/>
        <v>0</v>
      </c>
      <c r="BI70" s="51">
        <f t="shared" si="80"/>
        <v>0</v>
      </c>
      <c r="BJ70" s="49">
        <f aca="true" t="shared" si="81" ref="BJ70:BR70">SUM(BJ68:BJ69)</f>
        <v>0</v>
      </c>
      <c r="BK70" s="50">
        <f t="shared" si="81"/>
        <v>0</v>
      </c>
      <c r="BL70" s="51">
        <f t="shared" si="81"/>
        <v>0</v>
      </c>
      <c r="BM70" s="49">
        <f t="shared" si="81"/>
        <v>0</v>
      </c>
      <c r="BN70" s="50">
        <f t="shared" si="81"/>
        <v>0</v>
      </c>
      <c r="BO70" s="51">
        <f t="shared" si="81"/>
        <v>0</v>
      </c>
      <c r="BP70" s="49">
        <f t="shared" si="81"/>
        <v>0</v>
      </c>
      <c r="BQ70" s="50">
        <f t="shared" si="81"/>
        <v>0</v>
      </c>
      <c r="BR70" s="51">
        <f t="shared" si="81"/>
        <v>0</v>
      </c>
      <c r="BS70" s="49">
        <f>SUM(BS68:BS69)</f>
        <v>0</v>
      </c>
      <c r="BT70" s="50">
        <f>SUM(BT68:BT69)</f>
        <v>0</v>
      </c>
      <c r="BU70" s="51">
        <f>SUM(BU68:BU69)</f>
        <v>0</v>
      </c>
      <c r="BV70" s="52" t="s">
        <v>10</v>
      </c>
      <c r="BW70" s="53"/>
      <c r="BX70" s="147"/>
      <c r="BY70" s="54"/>
      <c r="BZ70" s="54"/>
      <c r="CA70" s="54"/>
      <c r="CB70" s="54"/>
      <c r="CC70" s="54"/>
    </row>
    <row r="71" spans="1:81" ht="16.5" customHeight="1">
      <c r="A71" s="173"/>
      <c r="B71" s="157">
        <f>SUM(B70:D70)</f>
        <v>2</v>
      </c>
      <c r="C71" s="158"/>
      <c r="D71" s="159"/>
      <c r="E71" s="157">
        <f>SUM(E70:G70)</f>
        <v>2</v>
      </c>
      <c r="F71" s="158"/>
      <c r="G71" s="159"/>
      <c r="H71" s="157">
        <f>SUM(H70:J70)</f>
        <v>2</v>
      </c>
      <c r="I71" s="158"/>
      <c r="J71" s="159"/>
      <c r="K71" s="157">
        <f>SUM(K70:M70)</f>
        <v>2</v>
      </c>
      <c r="L71" s="158"/>
      <c r="M71" s="159"/>
      <c r="N71" s="157">
        <f>SUM(N70:P70)</f>
        <v>0</v>
      </c>
      <c r="O71" s="158"/>
      <c r="P71" s="159"/>
      <c r="Q71" s="157">
        <f>SUM(Q70:S70)</f>
        <v>2</v>
      </c>
      <c r="R71" s="158"/>
      <c r="S71" s="159"/>
      <c r="T71" s="157">
        <f>SUM(T70:V70)</f>
        <v>2</v>
      </c>
      <c r="U71" s="158"/>
      <c r="V71" s="159"/>
      <c r="W71" s="157">
        <f>SUM(W70:Y70)</f>
        <v>4</v>
      </c>
      <c r="X71" s="158"/>
      <c r="Y71" s="159"/>
      <c r="Z71" s="157">
        <f>SUM(Z70:AB70)</f>
        <v>0</v>
      </c>
      <c r="AA71" s="158"/>
      <c r="AB71" s="159"/>
      <c r="AC71" s="157">
        <f>SUM(AC70:AE70)</f>
        <v>2</v>
      </c>
      <c r="AD71" s="158"/>
      <c r="AE71" s="159"/>
      <c r="AF71" s="157">
        <f>SUM(AF70:AH70)</f>
        <v>0</v>
      </c>
      <c r="AG71" s="158"/>
      <c r="AH71" s="159"/>
      <c r="AI71" s="157">
        <f>SUM(AI70:AK70)</f>
        <v>2</v>
      </c>
      <c r="AJ71" s="158"/>
      <c r="AK71" s="159"/>
      <c r="AL71" s="157">
        <f>SUM(AL70:AN70)</f>
        <v>4</v>
      </c>
      <c r="AM71" s="158"/>
      <c r="AN71" s="159"/>
      <c r="AO71" s="157">
        <f>SUM(AO70:AQ70)</f>
        <v>2</v>
      </c>
      <c r="AP71" s="158"/>
      <c r="AQ71" s="159"/>
      <c r="AR71" s="157">
        <f>SUM(AR70:AT70)</f>
        <v>2</v>
      </c>
      <c r="AS71" s="158"/>
      <c r="AT71" s="159"/>
      <c r="AU71" s="157">
        <f>SUM(AU70:AW70)</f>
        <v>3</v>
      </c>
      <c r="AV71" s="158"/>
      <c r="AW71" s="159"/>
      <c r="AX71" s="89"/>
      <c r="AY71" s="90"/>
      <c r="AZ71" s="91"/>
      <c r="BA71" s="157">
        <f>SUM(BA70:BC70)</f>
        <v>0</v>
      </c>
      <c r="BB71" s="158"/>
      <c r="BC71" s="159"/>
      <c r="BD71" s="157">
        <f>SUM(BD70:BF70)</f>
        <v>0</v>
      </c>
      <c r="BE71" s="158"/>
      <c r="BF71" s="159"/>
      <c r="BG71" s="157">
        <f>SUM(BG70:BI70)</f>
        <v>0</v>
      </c>
      <c r="BH71" s="158"/>
      <c r="BI71" s="159"/>
      <c r="BJ71" s="157">
        <f>SUM(BJ70:BL70)</f>
        <v>0</v>
      </c>
      <c r="BK71" s="158"/>
      <c r="BL71" s="159"/>
      <c r="BM71" s="157">
        <f>SUM(BM70:BO70)</f>
        <v>0</v>
      </c>
      <c r="BN71" s="158"/>
      <c r="BO71" s="159"/>
      <c r="BP71" s="157">
        <f>SUM(BP70:BR70)</f>
        <v>0</v>
      </c>
      <c r="BQ71" s="158"/>
      <c r="BR71" s="159"/>
      <c r="BS71" s="157">
        <f>SUM(BS70:BU70)</f>
        <v>0</v>
      </c>
      <c r="BT71" s="158"/>
      <c r="BU71" s="159"/>
      <c r="BV71" s="6" t="s">
        <v>17</v>
      </c>
      <c r="BW71" s="12">
        <f>SUM(B71:BU71)</f>
        <v>31</v>
      </c>
      <c r="BX71" s="146">
        <f>'2008-2009'!AS55</f>
        <v>31</v>
      </c>
      <c r="BY71" s="4"/>
      <c r="BZ71" s="4"/>
      <c r="CA71" s="4"/>
      <c r="CB71" s="4"/>
      <c r="CC71" s="4"/>
    </row>
    <row r="72" spans="1:81" ht="16.5" customHeight="1">
      <c r="A72" s="171" t="s">
        <v>38</v>
      </c>
      <c r="B72" s="17">
        <v>0</v>
      </c>
      <c r="C72" s="18">
        <v>0</v>
      </c>
      <c r="D72" s="19">
        <v>0</v>
      </c>
      <c r="E72" s="17">
        <f>SUM('2009-2010'!E16+'2010-2011'!E20)</f>
        <v>3</v>
      </c>
      <c r="F72" s="18">
        <f>SUM('2009-2010'!F16+'2010-2011'!F20)</f>
        <v>1</v>
      </c>
      <c r="G72" s="19">
        <f>SUM('2009-2010'!G16+'2010-2011'!G20)</f>
        <v>1</v>
      </c>
      <c r="H72" s="17">
        <f>SUM('2009-2010'!H16+'2010-2011'!K20)</f>
        <v>1</v>
      </c>
      <c r="I72" s="18">
        <f>SUM('2009-2010'!I16+'2010-2011'!L20)</f>
        <v>2</v>
      </c>
      <c r="J72" s="19">
        <f>SUM('2009-2010'!J16+'2010-2011'!M20)</f>
        <v>3</v>
      </c>
      <c r="K72" s="17">
        <f>SUM('2010-2011'!Q20)</f>
        <v>1</v>
      </c>
      <c r="L72" s="18">
        <f>SUM('2010-2011'!R20)</f>
        <v>0</v>
      </c>
      <c r="M72" s="19">
        <f>SUM('2010-2011'!S20)</f>
        <v>1</v>
      </c>
      <c r="N72" s="17">
        <v>0</v>
      </c>
      <c r="O72" s="18">
        <v>0</v>
      </c>
      <c r="P72" s="19">
        <v>0</v>
      </c>
      <c r="Q72" s="17">
        <f>SUM('2009-2010'!N16+'2010-2011'!T20)</f>
        <v>3</v>
      </c>
      <c r="R72" s="18">
        <f>SUM('2009-2010'!O16+'2010-2011'!U20)</f>
        <v>1</v>
      </c>
      <c r="S72" s="19">
        <f>SUM('2009-2010'!P16+'2010-2011'!V20)</f>
        <v>1</v>
      </c>
      <c r="T72" s="17">
        <f>SUM('2010-2011'!AC20)</f>
        <v>1</v>
      </c>
      <c r="U72" s="18">
        <f>SUM('2010-2011'!AD20)</f>
        <v>1</v>
      </c>
      <c r="V72" s="19">
        <f>SUM('2010-2011'!AE20)</f>
        <v>0</v>
      </c>
      <c r="W72" s="17">
        <f>SUM('2009-2010'!T16+'2010-2011'!W20)</f>
        <v>1</v>
      </c>
      <c r="X72" s="18">
        <f>SUM('2009-2010'!U16+'2010-2011'!X20)</f>
        <v>2</v>
      </c>
      <c r="Y72" s="19">
        <f>SUM('2009-2010'!V16+'2010-2011'!Y20)</f>
        <v>2</v>
      </c>
      <c r="Z72" s="17">
        <v>0</v>
      </c>
      <c r="AA72" s="18">
        <v>0</v>
      </c>
      <c r="AB72" s="19">
        <v>0</v>
      </c>
      <c r="AC72" s="17">
        <f>SUM('2009-2010'!Z16)</f>
        <v>2</v>
      </c>
      <c r="AD72" s="18">
        <f>SUM('2009-2010'!AA16)</f>
        <v>1</v>
      </c>
      <c r="AE72" s="19">
        <f>SUM('2009-2010'!AB16)</f>
        <v>0</v>
      </c>
      <c r="AF72" s="17">
        <v>0</v>
      </c>
      <c r="AG72" s="18">
        <v>0</v>
      </c>
      <c r="AH72" s="19">
        <v>0</v>
      </c>
      <c r="AI72" s="17">
        <v>0</v>
      </c>
      <c r="AJ72" s="18">
        <v>0</v>
      </c>
      <c r="AK72" s="19">
        <v>0</v>
      </c>
      <c r="AL72" s="17">
        <v>0</v>
      </c>
      <c r="AM72" s="18">
        <v>0</v>
      </c>
      <c r="AN72" s="19">
        <v>0</v>
      </c>
      <c r="AO72" s="17">
        <v>0</v>
      </c>
      <c r="AP72" s="18">
        <v>0</v>
      </c>
      <c r="AQ72" s="19">
        <v>0</v>
      </c>
      <c r="AR72" s="23"/>
      <c r="AS72" s="24"/>
      <c r="AT72" s="25"/>
      <c r="AU72" s="17">
        <f>SUM('2009-2010'!AC16)</f>
        <v>3</v>
      </c>
      <c r="AV72" s="18">
        <f>SUM('2009-2010'!AD16)</f>
        <v>0</v>
      </c>
      <c r="AW72" s="19">
        <f>SUM('2009-2010'!AE16)</f>
        <v>0</v>
      </c>
      <c r="AX72" s="17">
        <v>0</v>
      </c>
      <c r="AY72" s="18">
        <v>0</v>
      </c>
      <c r="AZ72" s="19">
        <v>0</v>
      </c>
      <c r="BA72" s="23"/>
      <c r="BB72" s="24"/>
      <c r="BC72" s="25"/>
      <c r="BD72" s="17">
        <f>SUM('2009-2010'!Q16+'2010-2011'!Z20)</f>
        <v>0</v>
      </c>
      <c r="BE72" s="18">
        <f>SUM('2009-2010'!R16+'2010-2011'!AA20)</f>
        <v>1</v>
      </c>
      <c r="BF72" s="19">
        <f>SUM('2009-2010'!S16+'2010-2011'!AB20)</f>
        <v>5</v>
      </c>
      <c r="BG72" s="17">
        <f>SUM('2009-2010'!B16+'2010-2011'!B20)</f>
        <v>2</v>
      </c>
      <c r="BH72" s="18">
        <f>SUM('2009-2010'!C16+'2010-2011'!C20)</f>
        <v>1</v>
      </c>
      <c r="BI72" s="19">
        <f>SUM('2009-2010'!D16+'2010-2011'!D20)</f>
        <v>2</v>
      </c>
      <c r="BJ72" s="17">
        <f>SUM('2009-2010'!W16)</f>
        <v>1</v>
      </c>
      <c r="BK72" s="18">
        <f>SUM('2009-2010'!X16)</f>
        <v>0</v>
      </c>
      <c r="BL72" s="19">
        <f>SUM('2009-2010'!Y16)</f>
        <v>2</v>
      </c>
      <c r="BM72" s="17">
        <f>SUM('2010-2011'!H20)</f>
        <v>0</v>
      </c>
      <c r="BN72" s="18">
        <f>SUM('2010-2011'!I20)</f>
        <v>1</v>
      </c>
      <c r="BO72" s="19">
        <f>SUM('2010-2011'!J20)</f>
        <v>1</v>
      </c>
      <c r="BP72" s="17">
        <f>SUM('2010-2011'!AF20)</f>
        <v>1</v>
      </c>
      <c r="BQ72" s="18">
        <f>SUM('2010-2011'!AG20)</f>
        <v>0</v>
      </c>
      <c r="BR72" s="19">
        <f>SUM('2010-2011'!AH20)</f>
        <v>1</v>
      </c>
      <c r="BS72" s="17">
        <v>0</v>
      </c>
      <c r="BT72" s="18">
        <v>0</v>
      </c>
      <c r="BU72" s="19">
        <v>0</v>
      </c>
      <c r="BV72" s="5" t="s">
        <v>8</v>
      </c>
      <c r="BW72" s="13"/>
      <c r="BX72" s="146"/>
      <c r="BY72" s="4"/>
      <c r="BZ72" s="4"/>
      <c r="CA72" s="4"/>
      <c r="CB72" s="4"/>
      <c r="CC72" s="4"/>
    </row>
    <row r="73" spans="1:81" ht="16.5" customHeight="1">
      <c r="A73" s="172"/>
      <c r="B73" s="20">
        <v>0</v>
      </c>
      <c r="C73" s="21">
        <v>0</v>
      </c>
      <c r="D73" s="22">
        <v>0</v>
      </c>
      <c r="E73" s="20">
        <f>SUM('2009-2010'!E17+'2010-2011'!E21)</f>
        <v>0</v>
      </c>
      <c r="F73" s="21">
        <f>SUM('2009-2010'!F17+'2010-2011'!F21)</f>
        <v>1</v>
      </c>
      <c r="G73" s="22">
        <f>SUM('2009-2010'!G17+'2010-2011'!G21)</f>
        <v>0</v>
      </c>
      <c r="H73" s="20">
        <f>SUM('2009-2010'!H17+'2010-2011'!K21)</f>
        <v>0</v>
      </c>
      <c r="I73" s="21">
        <f>SUM('2009-2010'!I17+'2010-2011'!L21)</f>
        <v>0</v>
      </c>
      <c r="J73" s="22">
        <f>SUM('2009-2010'!J17+'2010-2011'!M21)</f>
        <v>0</v>
      </c>
      <c r="K73" s="20">
        <f>SUM('2010-2011'!Q21)</f>
        <v>0</v>
      </c>
      <c r="L73" s="21">
        <f>SUM('2010-2011'!R21)</f>
        <v>0</v>
      </c>
      <c r="M73" s="22">
        <f>SUM('2010-2011'!S21)</f>
        <v>4</v>
      </c>
      <c r="N73" s="20">
        <v>0</v>
      </c>
      <c r="O73" s="21">
        <v>0</v>
      </c>
      <c r="P73" s="22">
        <v>0</v>
      </c>
      <c r="Q73" s="20">
        <f>SUM('2009-2010'!N17+'2010-2011'!T21)</f>
        <v>1</v>
      </c>
      <c r="R73" s="21">
        <f>SUM('2009-2010'!O17+'2010-2011'!U21)</f>
        <v>1</v>
      </c>
      <c r="S73" s="22">
        <f>SUM('2009-2010'!P17+'2010-2011'!V21)</f>
        <v>0</v>
      </c>
      <c r="T73" s="20">
        <f>SUM('2010-2011'!AC21)</f>
        <v>0</v>
      </c>
      <c r="U73" s="21">
        <f>SUM('2010-2011'!AD21)</f>
        <v>0</v>
      </c>
      <c r="V73" s="22">
        <f>SUM('2010-2011'!AE21)</f>
        <v>0</v>
      </c>
      <c r="W73" s="20">
        <f>SUM('2009-2010'!T17+'2010-2011'!W21)</f>
        <v>0</v>
      </c>
      <c r="X73" s="21">
        <f>SUM('2009-2010'!U17+'2010-2011'!X21)</f>
        <v>0</v>
      </c>
      <c r="Y73" s="22">
        <f>SUM('2009-2010'!V17+'2010-2011'!Y21)</f>
        <v>0</v>
      </c>
      <c r="Z73" s="20">
        <v>0</v>
      </c>
      <c r="AA73" s="21">
        <v>0</v>
      </c>
      <c r="AB73" s="22">
        <v>0</v>
      </c>
      <c r="AC73" s="20">
        <f>SUM('2009-2010'!Z17)</f>
        <v>0</v>
      </c>
      <c r="AD73" s="21">
        <f>SUM('2009-2010'!AA17)</f>
        <v>0</v>
      </c>
      <c r="AE73" s="22">
        <f>SUM('2009-2010'!AB17)</f>
        <v>0</v>
      </c>
      <c r="AF73" s="20">
        <v>0</v>
      </c>
      <c r="AG73" s="21">
        <v>0</v>
      </c>
      <c r="AH73" s="22">
        <v>0</v>
      </c>
      <c r="AI73" s="20">
        <v>0</v>
      </c>
      <c r="AJ73" s="21">
        <v>0</v>
      </c>
      <c r="AK73" s="22">
        <v>0</v>
      </c>
      <c r="AL73" s="20">
        <v>0</v>
      </c>
      <c r="AM73" s="21">
        <v>0</v>
      </c>
      <c r="AN73" s="22">
        <v>0</v>
      </c>
      <c r="AO73" s="20">
        <v>0</v>
      </c>
      <c r="AP73" s="21">
        <v>0</v>
      </c>
      <c r="AQ73" s="22">
        <v>0</v>
      </c>
      <c r="AR73" s="26"/>
      <c r="AS73" s="27"/>
      <c r="AT73" s="28"/>
      <c r="AU73" s="20">
        <f>SUM('2009-2010'!AC17)</f>
        <v>0</v>
      </c>
      <c r="AV73" s="21">
        <f>SUM('2009-2010'!AD17)</f>
        <v>1</v>
      </c>
      <c r="AW73" s="22">
        <f>SUM('2009-2010'!AE17)</f>
        <v>0</v>
      </c>
      <c r="AX73" s="20">
        <v>0</v>
      </c>
      <c r="AY73" s="21">
        <v>0</v>
      </c>
      <c r="AZ73" s="22">
        <v>0</v>
      </c>
      <c r="BA73" s="26"/>
      <c r="BB73" s="27"/>
      <c r="BC73" s="28"/>
      <c r="BD73" s="20">
        <f>SUM('2009-2010'!Q17+'2010-2011'!Z21)</f>
        <v>1</v>
      </c>
      <c r="BE73" s="21">
        <f>SUM('2009-2010'!R17+'2010-2011'!AA21)</f>
        <v>0</v>
      </c>
      <c r="BF73" s="22">
        <f>SUM('2009-2010'!S17+'2010-2011'!AB21)</f>
        <v>2</v>
      </c>
      <c r="BG73" s="20">
        <f>SUM('2009-2010'!B17+'2010-2011'!B21)</f>
        <v>0</v>
      </c>
      <c r="BH73" s="21">
        <f>SUM('2009-2010'!C17+'2010-2011'!C21)</f>
        <v>1</v>
      </c>
      <c r="BI73" s="22">
        <f>SUM('2009-2010'!D17+'2010-2011'!D21)</f>
        <v>0</v>
      </c>
      <c r="BJ73" s="20">
        <f>SUM('2009-2010'!W17)</f>
        <v>0</v>
      </c>
      <c r="BK73" s="21">
        <f>SUM('2009-2010'!X17)</f>
        <v>0</v>
      </c>
      <c r="BL73" s="22">
        <f>SUM('2009-2010'!Y17)</f>
        <v>0</v>
      </c>
      <c r="BM73" s="20">
        <f>SUM('2010-2011'!H21)</f>
        <v>2</v>
      </c>
      <c r="BN73" s="21">
        <f>SUM('2010-2011'!I21)</f>
        <v>0</v>
      </c>
      <c r="BO73" s="22">
        <f>SUM('2010-2011'!J21)</f>
        <v>0</v>
      </c>
      <c r="BP73" s="20">
        <f>SUM('2010-2011'!AF21)</f>
        <v>0</v>
      </c>
      <c r="BQ73" s="21">
        <f>SUM('2010-2011'!AG21)</f>
        <v>0</v>
      </c>
      <c r="BR73" s="22">
        <f>SUM('2010-2011'!AH21)</f>
        <v>0</v>
      </c>
      <c r="BS73" s="20">
        <v>0</v>
      </c>
      <c r="BT73" s="21">
        <v>0</v>
      </c>
      <c r="BU73" s="22">
        <v>0</v>
      </c>
      <c r="BV73" s="5" t="s">
        <v>9</v>
      </c>
      <c r="BW73" s="11"/>
      <c r="BX73" s="146"/>
      <c r="BY73" s="4"/>
      <c r="BZ73" s="4"/>
      <c r="CA73" s="4"/>
      <c r="CB73" s="4"/>
      <c r="CC73" s="4"/>
    </row>
    <row r="74" spans="1:81" s="55" customFormat="1" ht="16.5" customHeight="1">
      <c r="A74" s="172"/>
      <c r="B74" s="49">
        <f aca="true" t="shared" si="82" ref="B74:AQ74">SUM(B72:B73)</f>
        <v>0</v>
      </c>
      <c r="C74" s="50">
        <f t="shared" si="82"/>
        <v>0</v>
      </c>
      <c r="D74" s="51">
        <f t="shared" si="82"/>
        <v>0</v>
      </c>
      <c r="E74" s="49">
        <f t="shared" si="82"/>
        <v>3</v>
      </c>
      <c r="F74" s="50">
        <f t="shared" si="82"/>
        <v>2</v>
      </c>
      <c r="G74" s="51">
        <f t="shared" si="82"/>
        <v>1</v>
      </c>
      <c r="H74" s="49">
        <f t="shared" si="82"/>
        <v>1</v>
      </c>
      <c r="I74" s="50">
        <f t="shared" si="82"/>
        <v>2</v>
      </c>
      <c r="J74" s="51">
        <f t="shared" si="82"/>
        <v>3</v>
      </c>
      <c r="K74" s="49">
        <f t="shared" si="82"/>
        <v>1</v>
      </c>
      <c r="L74" s="50">
        <f t="shared" si="82"/>
        <v>0</v>
      </c>
      <c r="M74" s="51">
        <f t="shared" si="82"/>
        <v>5</v>
      </c>
      <c r="N74" s="49">
        <f t="shared" si="82"/>
        <v>0</v>
      </c>
      <c r="O74" s="50">
        <f t="shared" si="82"/>
        <v>0</v>
      </c>
      <c r="P74" s="51">
        <f t="shared" si="82"/>
        <v>0</v>
      </c>
      <c r="Q74" s="49">
        <f t="shared" si="82"/>
        <v>4</v>
      </c>
      <c r="R74" s="50">
        <f t="shared" si="82"/>
        <v>2</v>
      </c>
      <c r="S74" s="51">
        <f t="shared" si="82"/>
        <v>1</v>
      </c>
      <c r="T74" s="49">
        <f t="shared" si="82"/>
        <v>1</v>
      </c>
      <c r="U74" s="50">
        <f t="shared" si="82"/>
        <v>1</v>
      </c>
      <c r="V74" s="51">
        <f t="shared" si="82"/>
        <v>0</v>
      </c>
      <c r="W74" s="49">
        <f t="shared" si="82"/>
        <v>1</v>
      </c>
      <c r="X74" s="50">
        <f t="shared" si="82"/>
        <v>2</v>
      </c>
      <c r="Y74" s="51">
        <f t="shared" si="82"/>
        <v>2</v>
      </c>
      <c r="Z74" s="49">
        <f t="shared" si="82"/>
        <v>0</v>
      </c>
      <c r="AA74" s="50">
        <f t="shared" si="82"/>
        <v>0</v>
      </c>
      <c r="AB74" s="51">
        <f t="shared" si="82"/>
        <v>0</v>
      </c>
      <c r="AC74" s="49">
        <f t="shared" si="82"/>
        <v>2</v>
      </c>
      <c r="AD74" s="50">
        <f t="shared" si="82"/>
        <v>1</v>
      </c>
      <c r="AE74" s="51">
        <f t="shared" si="82"/>
        <v>0</v>
      </c>
      <c r="AF74" s="49">
        <f t="shared" si="82"/>
        <v>0</v>
      </c>
      <c r="AG74" s="50">
        <f t="shared" si="82"/>
        <v>0</v>
      </c>
      <c r="AH74" s="51">
        <f t="shared" si="82"/>
        <v>0</v>
      </c>
      <c r="AI74" s="49">
        <f t="shared" si="82"/>
        <v>0</v>
      </c>
      <c r="AJ74" s="50">
        <f t="shared" si="82"/>
        <v>0</v>
      </c>
      <c r="AK74" s="51">
        <f t="shared" si="82"/>
        <v>0</v>
      </c>
      <c r="AL74" s="49">
        <f t="shared" si="82"/>
        <v>0</v>
      </c>
      <c r="AM74" s="50">
        <f t="shared" si="82"/>
        <v>0</v>
      </c>
      <c r="AN74" s="51">
        <f t="shared" si="82"/>
        <v>0</v>
      </c>
      <c r="AO74" s="49">
        <f t="shared" si="82"/>
        <v>0</v>
      </c>
      <c r="AP74" s="50">
        <f t="shared" si="82"/>
        <v>0</v>
      </c>
      <c r="AQ74" s="51">
        <f t="shared" si="82"/>
        <v>0</v>
      </c>
      <c r="AR74" s="46"/>
      <c r="AS74" s="47"/>
      <c r="AT74" s="48"/>
      <c r="AU74" s="49">
        <f aca="true" t="shared" si="83" ref="AU74:AZ74">SUM(AU72:AU73)</f>
        <v>3</v>
      </c>
      <c r="AV74" s="50">
        <f t="shared" si="83"/>
        <v>1</v>
      </c>
      <c r="AW74" s="51">
        <f t="shared" si="83"/>
        <v>0</v>
      </c>
      <c r="AX74" s="49">
        <f t="shared" si="83"/>
        <v>0</v>
      </c>
      <c r="AY74" s="50">
        <f t="shared" si="83"/>
        <v>0</v>
      </c>
      <c r="AZ74" s="51">
        <f t="shared" si="83"/>
        <v>0</v>
      </c>
      <c r="BA74" s="46"/>
      <c r="BB74" s="47"/>
      <c r="BC74" s="48"/>
      <c r="BD74" s="49">
        <f aca="true" t="shared" si="84" ref="BD74:BI74">SUM(BD72:BD73)</f>
        <v>1</v>
      </c>
      <c r="BE74" s="50">
        <f t="shared" si="84"/>
        <v>1</v>
      </c>
      <c r="BF74" s="51">
        <f t="shared" si="84"/>
        <v>7</v>
      </c>
      <c r="BG74" s="49">
        <f t="shared" si="84"/>
        <v>2</v>
      </c>
      <c r="BH74" s="50">
        <f t="shared" si="84"/>
        <v>2</v>
      </c>
      <c r="BI74" s="51">
        <f t="shared" si="84"/>
        <v>2</v>
      </c>
      <c r="BJ74" s="49">
        <f aca="true" t="shared" si="85" ref="BJ74:BR74">SUM(BJ72:BJ73)</f>
        <v>1</v>
      </c>
      <c r="BK74" s="50">
        <f t="shared" si="85"/>
        <v>0</v>
      </c>
      <c r="BL74" s="51">
        <f t="shared" si="85"/>
        <v>2</v>
      </c>
      <c r="BM74" s="49">
        <f t="shared" si="85"/>
        <v>2</v>
      </c>
      <c r="BN74" s="50">
        <f t="shared" si="85"/>
        <v>1</v>
      </c>
      <c r="BO74" s="51">
        <f t="shared" si="85"/>
        <v>1</v>
      </c>
      <c r="BP74" s="49">
        <f t="shared" si="85"/>
        <v>1</v>
      </c>
      <c r="BQ74" s="50">
        <f t="shared" si="85"/>
        <v>0</v>
      </c>
      <c r="BR74" s="51">
        <f t="shared" si="85"/>
        <v>1</v>
      </c>
      <c r="BS74" s="49">
        <v>0</v>
      </c>
      <c r="BT74" s="50">
        <v>0</v>
      </c>
      <c r="BU74" s="51">
        <v>0</v>
      </c>
      <c r="BV74" s="52" t="s">
        <v>10</v>
      </c>
      <c r="BW74" s="53"/>
      <c r="BX74" s="147"/>
      <c r="BY74" s="54"/>
      <c r="BZ74" s="54"/>
      <c r="CA74" s="54"/>
      <c r="CB74" s="54"/>
      <c r="CC74" s="54"/>
    </row>
    <row r="75" spans="1:81" ht="16.5" customHeight="1">
      <c r="A75" s="173"/>
      <c r="B75" s="157">
        <f>SUM(B74:D74)</f>
        <v>0</v>
      </c>
      <c r="C75" s="158"/>
      <c r="D75" s="159"/>
      <c r="E75" s="157">
        <f>SUM(E74:G74)</f>
        <v>6</v>
      </c>
      <c r="F75" s="158"/>
      <c r="G75" s="159"/>
      <c r="H75" s="157">
        <f>SUM(H74:J74)</f>
        <v>6</v>
      </c>
      <c r="I75" s="158"/>
      <c r="J75" s="159"/>
      <c r="K75" s="157">
        <f>SUM(K74:M74)</f>
        <v>6</v>
      </c>
      <c r="L75" s="158"/>
      <c r="M75" s="159"/>
      <c r="N75" s="157">
        <f>SUM(N74:P74)</f>
        <v>0</v>
      </c>
      <c r="O75" s="158"/>
      <c r="P75" s="159"/>
      <c r="Q75" s="157">
        <f>SUM(Q74:S74)</f>
        <v>7</v>
      </c>
      <c r="R75" s="158"/>
      <c r="S75" s="159"/>
      <c r="T75" s="157">
        <f>SUM(T74:V74)</f>
        <v>2</v>
      </c>
      <c r="U75" s="158"/>
      <c r="V75" s="159"/>
      <c r="W75" s="157">
        <f>SUM(W74:Y74)</f>
        <v>5</v>
      </c>
      <c r="X75" s="158"/>
      <c r="Y75" s="159"/>
      <c r="Z75" s="157">
        <f>SUM(Z74:AB74)</f>
        <v>0</v>
      </c>
      <c r="AA75" s="158"/>
      <c r="AB75" s="159"/>
      <c r="AC75" s="157">
        <f>SUM(AC74:AE74)</f>
        <v>3</v>
      </c>
      <c r="AD75" s="158"/>
      <c r="AE75" s="159"/>
      <c r="AF75" s="157">
        <f>SUM(AF74:AH74)</f>
        <v>0</v>
      </c>
      <c r="AG75" s="158"/>
      <c r="AH75" s="159"/>
      <c r="AI75" s="157">
        <f>SUM(AI74:AK74)</f>
        <v>0</v>
      </c>
      <c r="AJ75" s="158"/>
      <c r="AK75" s="159"/>
      <c r="AL75" s="157">
        <f>SUM(AL74:AN74)</f>
        <v>0</v>
      </c>
      <c r="AM75" s="158"/>
      <c r="AN75" s="159"/>
      <c r="AO75" s="157">
        <f>SUM(AO74:AQ74)</f>
        <v>0</v>
      </c>
      <c r="AP75" s="158"/>
      <c r="AQ75" s="159"/>
      <c r="AR75" s="30"/>
      <c r="AS75" s="31"/>
      <c r="AT75" s="32"/>
      <c r="AU75" s="157">
        <f>SUM(AU74:AW74)</f>
        <v>4</v>
      </c>
      <c r="AV75" s="158"/>
      <c r="AW75" s="159"/>
      <c r="AX75" s="157">
        <f>SUM(AX74:AZ74)</f>
        <v>0</v>
      </c>
      <c r="AY75" s="158"/>
      <c r="AZ75" s="159"/>
      <c r="BA75" s="30"/>
      <c r="BB75" s="31"/>
      <c r="BC75" s="32"/>
      <c r="BD75" s="157">
        <f>SUM(BD74:BF74)</f>
        <v>9</v>
      </c>
      <c r="BE75" s="158"/>
      <c r="BF75" s="159"/>
      <c r="BG75" s="157">
        <f>SUM(BG74:BI74)</f>
        <v>6</v>
      </c>
      <c r="BH75" s="158"/>
      <c r="BI75" s="159"/>
      <c r="BJ75" s="157">
        <f>SUM(BJ74:BL74)</f>
        <v>3</v>
      </c>
      <c r="BK75" s="158"/>
      <c r="BL75" s="159"/>
      <c r="BM75" s="157">
        <f>SUM(BM74:BO74)</f>
        <v>4</v>
      </c>
      <c r="BN75" s="158"/>
      <c r="BO75" s="159"/>
      <c r="BP75" s="157">
        <f>SUM(BP74:BR74)</f>
        <v>2</v>
      </c>
      <c r="BQ75" s="158"/>
      <c r="BR75" s="159"/>
      <c r="BS75" s="157">
        <f>SUM(BS74:BU74)</f>
        <v>0</v>
      </c>
      <c r="BT75" s="158"/>
      <c r="BU75" s="159"/>
      <c r="BV75" s="6" t="s">
        <v>17</v>
      </c>
      <c r="BW75" s="12">
        <f>SUM(B75:BU75)</f>
        <v>63</v>
      </c>
      <c r="BX75" s="146">
        <f>'2009-2010'!AG19+'2010-2011'!AJ23</f>
        <v>63</v>
      </c>
      <c r="BY75" s="4"/>
      <c r="BZ75" s="4"/>
      <c r="CA75" s="4"/>
      <c r="CB75" s="4"/>
      <c r="CC75" s="4"/>
    </row>
    <row r="76" spans="1:81" ht="16.5" customHeight="1">
      <c r="A76" s="171" t="s">
        <v>35</v>
      </c>
      <c r="B76" s="17">
        <v>0</v>
      </c>
      <c r="C76" s="18">
        <v>0</v>
      </c>
      <c r="D76" s="19">
        <v>0</v>
      </c>
      <c r="E76" s="17">
        <f>SUM('2009-2010'!E24+'2010-2011'!E36)</f>
        <v>3</v>
      </c>
      <c r="F76" s="18">
        <f>SUM('2009-2010'!F24+'2010-2011'!F36)</f>
        <v>2</v>
      </c>
      <c r="G76" s="19">
        <f>SUM('2009-2010'!G24+'2010-2011'!G36)</f>
        <v>0</v>
      </c>
      <c r="H76" s="17">
        <f>SUM('2009-2010'!H24+'2010-2011'!K36)</f>
        <v>4</v>
      </c>
      <c r="I76" s="18">
        <f>SUM('2009-2010'!I24+'2010-2011'!L36)</f>
        <v>0</v>
      </c>
      <c r="J76" s="19">
        <f>SUM('2009-2010'!J24+'2010-2011'!M36)</f>
        <v>1</v>
      </c>
      <c r="K76" s="17">
        <f>SUM('2010-2011'!Q36)</f>
        <v>0</v>
      </c>
      <c r="L76" s="18">
        <f>SUM('2010-2011'!R36)</f>
        <v>2</v>
      </c>
      <c r="M76" s="19">
        <f>SUM('2010-2011'!S36)</f>
        <v>1</v>
      </c>
      <c r="N76" s="17">
        <v>0</v>
      </c>
      <c r="O76" s="18">
        <v>0</v>
      </c>
      <c r="P76" s="19">
        <v>0</v>
      </c>
      <c r="Q76" s="17">
        <f>SUM('2009-2010'!N24+'2010-2011'!T36)</f>
        <v>2</v>
      </c>
      <c r="R76" s="18">
        <f>SUM('2009-2010'!O24+'2010-2011'!U36)</f>
        <v>1</v>
      </c>
      <c r="S76" s="19">
        <f>SUM('2009-2010'!P24+'2010-2011'!V36)</f>
        <v>2</v>
      </c>
      <c r="T76" s="17">
        <f>SUM('2010-2011'!AC36)</f>
        <v>1</v>
      </c>
      <c r="U76" s="18">
        <f>SUM('2010-2011'!AD36)</f>
        <v>1</v>
      </c>
      <c r="V76" s="19">
        <f>SUM('2010-2011'!AE36)</f>
        <v>0</v>
      </c>
      <c r="W76" s="17">
        <f>SUM('2009-2010'!T24+'2010-2011'!W36)</f>
        <v>4</v>
      </c>
      <c r="X76" s="18">
        <f>SUM('2009-2010'!U24+'2010-2011'!X36)</f>
        <v>0</v>
      </c>
      <c r="Y76" s="19">
        <f>SUM('2009-2010'!V24+'2010-2011'!Y36)</f>
        <v>1</v>
      </c>
      <c r="Z76" s="17">
        <v>0</v>
      </c>
      <c r="AA76" s="18">
        <v>0</v>
      </c>
      <c r="AB76" s="19">
        <v>0</v>
      </c>
      <c r="AC76" s="17">
        <f>SUM('2009-2010'!Z24)</f>
        <v>1</v>
      </c>
      <c r="AD76" s="18">
        <f>SUM('2009-2010'!AA24)</f>
        <v>1</v>
      </c>
      <c r="AE76" s="19">
        <f>SUM('2009-2010'!AB24)</f>
        <v>1</v>
      </c>
      <c r="AF76" s="17">
        <v>0</v>
      </c>
      <c r="AG76" s="18">
        <v>0</v>
      </c>
      <c r="AH76" s="19">
        <v>0</v>
      </c>
      <c r="AI76" s="17">
        <v>0</v>
      </c>
      <c r="AJ76" s="18">
        <v>0</v>
      </c>
      <c r="AK76" s="19">
        <v>0</v>
      </c>
      <c r="AL76" s="17">
        <v>0</v>
      </c>
      <c r="AM76" s="18">
        <v>0</v>
      </c>
      <c r="AN76" s="19">
        <v>0</v>
      </c>
      <c r="AO76" s="17">
        <v>0</v>
      </c>
      <c r="AP76" s="18">
        <v>0</v>
      </c>
      <c r="AQ76" s="19">
        <v>0</v>
      </c>
      <c r="AR76" s="23"/>
      <c r="AS76" s="24"/>
      <c r="AT76" s="25"/>
      <c r="AU76" s="17">
        <f>SUM('2009-2010'!AC24)</f>
        <v>0</v>
      </c>
      <c r="AV76" s="18">
        <f>SUM('2009-2010'!AD24)</f>
        <v>1</v>
      </c>
      <c r="AW76" s="19">
        <f>SUM('2009-2010'!AE24)</f>
        <v>2</v>
      </c>
      <c r="AX76" s="17">
        <v>0</v>
      </c>
      <c r="AY76" s="18">
        <v>0</v>
      </c>
      <c r="AZ76" s="19">
        <v>0</v>
      </c>
      <c r="BA76" s="17">
        <f>SUM('2009-2010'!K24+'2010-2011'!N36)</f>
        <v>5</v>
      </c>
      <c r="BB76" s="18">
        <f>SUM('2009-2010'!L24+'2010-2011'!O36)</f>
        <v>1</v>
      </c>
      <c r="BC76" s="19">
        <f>SUM('2009-2010'!M24+'2010-2011'!P36)</f>
        <v>0</v>
      </c>
      <c r="BD76" s="23"/>
      <c r="BE76" s="24"/>
      <c r="BF76" s="25"/>
      <c r="BG76" s="17">
        <f>SUM('2009-2010'!B24+'2010-2011'!B36)</f>
        <v>2</v>
      </c>
      <c r="BH76" s="18">
        <f>SUM('2009-2010'!C24+'2010-2011'!C36)</f>
        <v>1</v>
      </c>
      <c r="BI76" s="19">
        <f>SUM('2009-2010'!D24+'2010-2011'!D36)</f>
        <v>2</v>
      </c>
      <c r="BJ76" s="17">
        <f>SUM('2009-2010'!W24)</f>
        <v>3</v>
      </c>
      <c r="BK76" s="18">
        <f>SUM('2009-2010'!X24)</f>
        <v>0</v>
      </c>
      <c r="BL76" s="19">
        <f>SUM('2009-2010'!Y24)</f>
        <v>0</v>
      </c>
      <c r="BM76" s="17">
        <f>SUM('2010-2011'!H36)</f>
        <v>1</v>
      </c>
      <c r="BN76" s="18">
        <f>SUM('2010-2011'!I36)</f>
        <v>0</v>
      </c>
      <c r="BO76" s="19">
        <f>SUM('2010-2011'!J36)</f>
        <v>1</v>
      </c>
      <c r="BP76" s="17">
        <f>SUM('2010-2011'!AF36)</f>
        <v>2</v>
      </c>
      <c r="BQ76" s="18">
        <f>SUM('2010-2011'!AG36)</f>
        <v>0</v>
      </c>
      <c r="BR76" s="19">
        <f>SUM('2010-2011'!AH36)</f>
        <v>0</v>
      </c>
      <c r="BS76" s="17">
        <f>SUM('2010-2011'!AI36)</f>
        <v>0</v>
      </c>
      <c r="BT76" s="18">
        <f>SUM('2010-2011'!AJ36)</f>
        <v>0</v>
      </c>
      <c r="BU76" s="19">
        <f>SUM('2010-2011'!AK36)</f>
        <v>0</v>
      </c>
      <c r="BV76" s="73" t="s">
        <v>8</v>
      </c>
      <c r="BW76" s="13"/>
      <c r="BX76" s="146"/>
      <c r="BY76" s="4"/>
      <c r="BZ76" s="4"/>
      <c r="CA76" s="4"/>
      <c r="CB76" s="4"/>
      <c r="CC76" s="4"/>
    </row>
    <row r="77" spans="1:81" ht="16.5" customHeight="1">
      <c r="A77" s="172"/>
      <c r="B77" s="20">
        <v>0</v>
      </c>
      <c r="C77" s="21">
        <v>0</v>
      </c>
      <c r="D77" s="22">
        <v>0</v>
      </c>
      <c r="E77" s="20">
        <f>SUM('2009-2010'!E25+'2010-2011'!E37)</f>
        <v>0</v>
      </c>
      <c r="F77" s="21">
        <f>SUM('2009-2010'!F25+'2010-2011'!F37)</f>
        <v>1</v>
      </c>
      <c r="G77" s="22">
        <f>SUM('2009-2010'!G25+'2010-2011'!G37)</f>
        <v>0</v>
      </c>
      <c r="H77" s="20">
        <f>SUM('2009-2010'!H25+'2010-2011'!K37)</f>
        <v>1</v>
      </c>
      <c r="I77" s="21">
        <f>SUM('2009-2010'!I25+'2010-2011'!L37)</f>
        <v>0</v>
      </c>
      <c r="J77" s="22">
        <f>SUM('2009-2010'!J25+'2010-2011'!M37)</f>
        <v>1</v>
      </c>
      <c r="K77" s="20">
        <f>SUM('2010-2011'!Q37)</f>
        <v>0</v>
      </c>
      <c r="L77" s="21">
        <f>SUM('2010-2011'!R37)</f>
        <v>0</v>
      </c>
      <c r="M77" s="22">
        <f>SUM('2010-2011'!S37)</f>
        <v>0</v>
      </c>
      <c r="N77" s="20">
        <v>0</v>
      </c>
      <c r="O77" s="21">
        <v>0</v>
      </c>
      <c r="P77" s="22">
        <v>0</v>
      </c>
      <c r="Q77" s="20">
        <f>SUM('2009-2010'!N25+'2010-2011'!T37)</f>
        <v>0</v>
      </c>
      <c r="R77" s="21">
        <f>SUM('2009-2010'!O25+'2010-2011'!U37)</f>
        <v>0</v>
      </c>
      <c r="S77" s="22">
        <f>SUM('2009-2010'!P25+'2010-2011'!V37)</f>
        <v>0</v>
      </c>
      <c r="T77" s="20">
        <f>SUM('2010-2011'!AC37)</f>
        <v>0</v>
      </c>
      <c r="U77" s="21">
        <f>SUM('2010-2011'!AD37)</f>
        <v>0</v>
      </c>
      <c r="V77" s="22">
        <f>SUM('2010-2011'!AE37)</f>
        <v>0</v>
      </c>
      <c r="W77" s="20">
        <f>SUM('2009-2010'!T25+'2010-2011'!W37)</f>
        <v>1</v>
      </c>
      <c r="X77" s="21">
        <f>SUM('2009-2010'!U25+'2010-2011'!X37)</f>
        <v>1</v>
      </c>
      <c r="Y77" s="22">
        <f>SUM('2009-2010'!V25+'2010-2011'!Y37)</f>
        <v>0</v>
      </c>
      <c r="Z77" s="20">
        <v>0</v>
      </c>
      <c r="AA77" s="21">
        <v>0</v>
      </c>
      <c r="AB77" s="22">
        <v>0</v>
      </c>
      <c r="AC77" s="20">
        <f>SUM('2009-2010'!Z25)</f>
        <v>0</v>
      </c>
      <c r="AD77" s="21">
        <f>SUM('2009-2010'!AA25)</f>
        <v>0</v>
      </c>
      <c r="AE77" s="22">
        <f>SUM('2009-2010'!AB25)</f>
        <v>0</v>
      </c>
      <c r="AF77" s="20">
        <v>0</v>
      </c>
      <c r="AG77" s="21">
        <v>0</v>
      </c>
      <c r="AH77" s="22">
        <v>0</v>
      </c>
      <c r="AI77" s="20">
        <v>0</v>
      </c>
      <c r="AJ77" s="21">
        <v>0</v>
      </c>
      <c r="AK77" s="22">
        <v>0</v>
      </c>
      <c r="AL77" s="20">
        <v>0</v>
      </c>
      <c r="AM77" s="21">
        <v>0</v>
      </c>
      <c r="AN77" s="22">
        <v>0</v>
      </c>
      <c r="AO77" s="20">
        <v>0</v>
      </c>
      <c r="AP77" s="21">
        <v>0</v>
      </c>
      <c r="AQ77" s="22">
        <v>0</v>
      </c>
      <c r="AR77" s="26"/>
      <c r="AS77" s="27"/>
      <c r="AT77" s="28"/>
      <c r="AU77" s="20">
        <f>SUM('2009-2010'!AC25)</f>
        <v>1</v>
      </c>
      <c r="AV77" s="21">
        <f>SUM('2009-2010'!AD25)</f>
        <v>0</v>
      </c>
      <c r="AW77" s="22">
        <f>SUM('2009-2010'!AE25)</f>
        <v>0</v>
      </c>
      <c r="AX77" s="20">
        <v>0</v>
      </c>
      <c r="AY77" s="21">
        <v>0</v>
      </c>
      <c r="AZ77" s="22">
        <v>0</v>
      </c>
      <c r="BA77" s="20">
        <f>SUM('2009-2010'!K25+'2010-2011'!N37)</f>
        <v>2</v>
      </c>
      <c r="BB77" s="21">
        <f>SUM('2009-2010'!L25+'2010-2011'!O37)</f>
        <v>0</v>
      </c>
      <c r="BC77" s="22">
        <f>SUM('2009-2010'!M25+'2010-2011'!P37)</f>
        <v>1</v>
      </c>
      <c r="BD77" s="26"/>
      <c r="BE77" s="27"/>
      <c r="BF77" s="28"/>
      <c r="BG77" s="20">
        <f>SUM('2009-2010'!B25+'2010-2011'!B37)</f>
        <v>2</v>
      </c>
      <c r="BH77" s="21">
        <f>SUM('2009-2010'!C25+'2010-2011'!C37)</f>
        <v>1</v>
      </c>
      <c r="BI77" s="22">
        <f>SUM('2009-2010'!D25+'2010-2011'!D37)</f>
        <v>2</v>
      </c>
      <c r="BJ77" s="20">
        <f>SUM('2009-2010'!W25)</f>
        <v>0</v>
      </c>
      <c r="BK77" s="21">
        <f>SUM('2009-2010'!X25)</f>
        <v>0</v>
      </c>
      <c r="BL77" s="22">
        <f>SUM('2009-2010'!Y25)</f>
        <v>0</v>
      </c>
      <c r="BM77" s="20">
        <f>SUM('2010-2011'!H37)</f>
        <v>0</v>
      </c>
      <c r="BN77" s="21">
        <f>SUM('2010-2011'!I37)</f>
        <v>0</v>
      </c>
      <c r="BO77" s="22">
        <f>SUM('2010-2011'!J37)</f>
        <v>0</v>
      </c>
      <c r="BP77" s="20">
        <f>SUM('2010-2011'!AF37)</f>
        <v>0</v>
      </c>
      <c r="BQ77" s="21">
        <f>SUM('2010-2011'!AG37)</f>
        <v>0</v>
      </c>
      <c r="BR77" s="22">
        <f>SUM('2010-2011'!AH37)</f>
        <v>0</v>
      </c>
      <c r="BS77" s="20">
        <f>SUM('2010-2011'!AI37)</f>
        <v>0</v>
      </c>
      <c r="BT77" s="21">
        <f>SUM('2010-2011'!AJ37)</f>
        <v>0</v>
      </c>
      <c r="BU77" s="22">
        <f>SUM('2010-2011'!AK37)</f>
        <v>0</v>
      </c>
      <c r="BV77" s="73" t="s">
        <v>9</v>
      </c>
      <c r="BW77" s="11"/>
      <c r="BX77" s="146"/>
      <c r="BY77" s="4"/>
      <c r="BZ77" s="4"/>
      <c r="CA77" s="4"/>
      <c r="CB77" s="4"/>
      <c r="CC77" s="4"/>
    </row>
    <row r="78" spans="1:81" s="55" customFormat="1" ht="16.5" customHeight="1">
      <c r="A78" s="172"/>
      <c r="B78" s="49">
        <f aca="true" t="shared" si="86" ref="B78:AQ78">SUM(B76:B77)</f>
        <v>0</v>
      </c>
      <c r="C78" s="50">
        <f t="shared" si="86"/>
        <v>0</v>
      </c>
      <c r="D78" s="51">
        <f t="shared" si="86"/>
        <v>0</v>
      </c>
      <c r="E78" s="49">
        <f t="shared" si="86"/>
        <v>3</v>
      </c>
      <c r="F78" s="50">
        <f t="shared" si="86"/>
        <v>3</v>
      </c>
      <c r="G78" s="51">
        <f t="shared" si="86"/>
        <v>0</v>
      </c>
      <c r="H78" s="49">
        <f t="shared" si="86"/>
        <v>5</v>
      </c>
      <c r="I78" s="50">
        <f t="shared" si="86"/>
        <v>0</v>
      </c>
      <c r="J78" s="51">
        <f t="shared" si="86"/>
        <v>2</v>
      </c>
      <c r="K78" s="49">
        <f t="shared" si="86"/>
        <v>0</v>
      </c>
      <c r="L78" s="50">
        <f t="shared" si="86"/>
        <v>2</v>
      </c>
      <c r="M78" s="51">
        <f t="shared" si="86"/>
        <v>1</v>
      </c>
      <c r="N78" s="49">
        <f t="shared" si="86"/>
        <v>0</v>
      </c>
      <c r="O78" s="50">
        <f t="shared" si="86"/>
        <v>0</v>
      </c>
      <c r="P78" s="51">
        <f t="shared" si="86"/>
        <v>0</v>
      </c>
      <c r="Q78" s="49">
        <f t="shared" si="86"/>
        <v>2</v>
      </c>
      <c r="R78" s="50">
        <f t="shared" si="86"/>
        <v>1</v>
      </c>
      <c r="S78" s="51">
        <f t="shared" si="86"/>
        <v>2</v>
      </c>
      <c r="T78" s="49">
        <f>SUM(T76:T77)</f>
        <v>1</v>
      </c>
      <c r="U78" s="50">
        <f>SUM(U76:U77)</f>
        <v>1</v>
      </c>
      <c r="V78" s="51">
        <f>SUM(V76:V77)</f>
        <v>0</v>
      </c>
      <c r="W78" s="49">
        <f t="shared" si="86"/>
        <v>5</v>
      </c>
      <c r="X78" s="50">
        <f t="shared" si="86"/>
        <v>1</v>
      </c>
      <c r="Y78" s="51">
        <f t="shared" si="86"/>
        <v>1</v>
      </c>
      <c r="Z78" s="49">
        <f t="shared" si="86"/>
        <v>0</v>
      </c>
      <c r="AA78" s="50">
        <f t="shared" si="86"/>
        <v>0</v>
      </c>
      <c r="AB78" s="51">
        <f t="shared" si="86"/>
        <v>0</v>
      </c>
      <c r="AC78" s="49">
        <f t="shared" si="86"/>
        <v>1</v>
      </c>
      <c r="AD78" s="50">
        <f t="shared" si="86"/>
        <v>1</v>
      </c>
      <c r="AE78" s="51">
        <f t="shared" si="86"/>
        <v>1</v>
      </c>
      <c r="AF78" s="49">
        <f t="shared" si="86"/>
        <v>0</v>
      </c>
      <c r="AG78" s="50">
        <f t="shared" si="86"/>
        <v>0</v>
      </c>
      <c r="AH78" s="51">
        <f t="shared" si="86"/>
        <v>0</v>
      </c>
      <c r="AI78" s="49">
        <f t="shared" si="86"/>
        <v>0</v>
      </c>
      <c r="AJ78" s="50">
        <f t="shared" si="86"/>
        <v>0</v>
      </c>
      <c r="AK78" s="51">
        <f t="shared" si="86"/>
        <v>0</v>
      </c>
      <c r="AL78" s="49">
        <f t="shared" si="86"/>
        <v>0</v>
      </c>
      <c r="AM78" s="50">
        <f t="shared" si="86"/>
        <v>0</v>
      </c>
      <c r="AN78" s="51">
        <f t="shared" si="86"/>
        <v>0</v>
      </c>
      <c r="AO78" s="49">
        <f t="shared" si="86"/>
        <v>0</v>
      </c>
      <c r="AP78" s="50">
        <f t="shared" si="86"/>
        <v>0</v>
      </c>
      <c r="AQ78" s="51">
        <f t="shared" si="86"/>
        <v>0</v>
      </c>
      <c r="AR78" s="46"/>
      <c r="AS78" s="47"/>
      <c r="AT78" s="48"/>
      <c r="AU78" s="49">
        <f aca="true" t="shared" si="87" ref="AU78:BC78">SUM(AU76:AU77)</f>
        <v>1</v>
      </c>
      <c r="AV78" s="50">
        <f t="shared" si="87"/>
        <v>1</v>
      </c>
      <c r="AW78" s="51">
        <f t="shared" si="87"/>
        <v>2</v>
      </c>
      <c r="AX78" s="49">
        <f t="shared" si="87"/>
        <v>0</v>
      </c>
      <c r="AY78" s="50">
        <f t="shared" si="87"/>
        <v>0</v>
      </c>
      <c r="AZ78" s="51">
        <f t="shared" si="87"/>
        <v>0</v>
      </c>
      <c r="BA78" s="49">
        <f t="shared" si="87"/>
        <v>7</v>
      </c>
      <c r="BB78" s="50">
        <f t="shared" si="87"/>
        <v>1</v>
      </c>
      <c r="BC78" s="51">
        <f t="shared" si="87"/>
        <v>1</v>
      </c>
      <c r="BD78" s="46"/>
      <c r="BE78" s="47"/>
      <c r="BF78" s="48"/>
      <c r="BG78" s="49">
        <f aca="true" t="shared" si="88" ref="BG78:BL78">SUM(BG76:BG77)</f>
        <v>4</v>
      </c>
      <c r="BH78" s="50">
        <f t="shared" si="88"/>
        <v>2</v>
      </c>
      <c r="BI78" s="51">
        <f t="shared" si="88"/>
        <v>4</v>
      </c>
      <c r="BJ78" s="49">
        <f t="shared" si="88"/>
        <v>3</v>
      </c>
      <c r="BK78" s="50">
        <f t="shared" si="88"/>
        <v>0</v>
      </c>
      <c r="BL78" s="51">
        <f t="shared" si="88"/>
        <v>0</v>
      </c>
      <c r="BM78" s="49">
        <f aca="true" t="shared" si="89" ref="BM78:BR78">SUM(BM76:BM77)</f>
        <v>1</v>
      </c>
      <c r="BN78" s="50">
        <f t="shared" si="89"/>
        <v>0</v>
      </c>
      <c r="BO78" s="51">
        <f t="shared" si="89"/>
        <v>1</v>
      </c>
      <c r="BP78" s="49">
        <f t="shared" si="89"/>
        <v>2</v>
      </c>
      <c r="BQ78" s="50">
        <f t="shared" si="89"/>
        <v>0</v>
      </c>
      <c r="BR78" s="51">
        <f t="shared" si="89"/>
        <v>0</v>
      </c>
      <c r="BS78" s="49">
        <f>SUM(BS76:BS77)</f>
        <v>0</v>
      </c>
      <c r="BT78" s="50">
        <f>SUM(BT76:BT77)</f>
        <v>0</v>
      </c>
      <c r="BU78" s="51">
        <f>SUM(BU76:BU77)</f>
        <v>0</v>
      </c>
      <c r="BV78" s="52" t="s">
        <v>10</v>
      </c>
      <c r="BW78" s="53"/>
      <c r="BX78" s="147"/>
      <c r="BY78" s="54"/>
      <c r="BZ78" s="54"/>
      <c r="CA78" s="54"/>
      <c r="CB78" s="54"/>
      <c r="CC78" s="54"/>
    </row>
    <row r="79" spans="1:81" ht="16.5" customHeight="1">
      <c r="A79" s="173"/>
      <c r="B79" s="157">
        <f>SUM(B78:D78)</f>
        <v>0</v>
      </c>
      <c r="C79" s="158"/>
      <c r="D79" s="159"/>
      <c r="E79" s="157">
        <f>SUM(E78:G78)</f>
        <v>6</v>
      </c>
      <c r="F79" s="158"/>
      <c r="G79" s="159"/>
      <c r="H79" s="157">
        <f>SUM(H78:J78)</f>
        <v>7</v>
      </c>
      <c r="I79" s="158"/>
      <c r="J79" s="159"/>
      <c r="K79" s="157">
        <f>SUM(K78:M78)</f>
        <v>3</v>
      </c>
      <c r="L79" s="158"/>
      <c r="M79" s="159"/>
      <c r="N79" s="157">
        <f>SUM(N78:P78)</f>
        <v>0</v>
      </c>
      <c r="O79" s="158"/>
      <c r="P79" s="159"/>
      <c r="Q79" s="157">
        <f>SUM(Q78:S78)</f>
        <v>5</v>
      </c>
      <c r="R79" s="158"/>
      <c r="S79" s="159"/>
      <c r="T79" s="157">
        <f>SUM(T78:V78)</f>
        <v>2</v>
      </c>
      <c r="U79" s="158"/>
      <c r="V79" s="159"/>
      <c r="W79" s="157">
        <f>SUM(W78:Y78)</f>
        <v>7</v>
      </c>
      <c r="X79" s="158"/>
      <c r="Y79" s="159"/>
      <c r="Z79" s="157">
        <f>SUM(Z78:AB78)</f>
        <v>0</v>
      </c>
      <c r="AA79" s="158"/>
      <c r="AB79" s="159"/>
      <c r="AC79" s="157">
        <f>SUM(AC78:AE78)</f>
        <v>3</v>
      </c>
      <c r="AD79" s="158"/>
      <c r="AE79" s="159"/>
      <c r="AF79" s="157">
        <f>SUM(AF78:AH78)</f>
        <v>0</v>
      </c>
      <c r="AG79" s="158"/>
      <c r="AH79" s="159"/>
      <c r="AI79" s="157">
        <f>SUM(AI78:AK78)</f>
        <v>0</v>
      </c>
      <c r="AJ79" s="158"/>
      <c r="AK79" s="159"/>
      <c r="AL79" s="157">
        <f>SUM(AL78:AN78)</f>
        <v>0</v>
      </c>
      <c r="AM79" s="158"/>
      <c r="AN79" s="159"/>
      <c r="AO79" s="157">
        <f>SUM(AO78:AQ78)</f>
        <v>0</v>
      </c>
      <c r="AP79" s="158"/>
      <c r="AQ79" s="159"/>
      <c r="AR79" s="30"/>
      <c r="AS79" s="31"/>
      <c r="AT79" s="32"/>
      <c r="AU79" s="157">
        <f>SUM(AU78:AW78)</f>
        <v>4</v>
      </c>
      <c r="AV79" s="158"/>
      <c r="AW79" s="159"/>
      <c r="AX79" s="157">
        <f>SUM(AX78:AZ78)</f>
        <v>0</v>
      </c>
      <c r="AY79" s="158"/>
      <c r="AZ79" s="159"/>
      <c r="BA79" s="157">
        <f>SUM(BA78:BC78)</f>
        <v>9</v>
      </c>
      <c r="BB79" s="158"/>
      <c r="BC79" s="159"/>
      <c r="BD79" s="30"/>
      <c r="BE79" s="31"/>
      <c r="BF79" s="32"/>
      <c r="BG79" s="157">
        <f>SUM(BG78:BI78)</f>
        <v>10</v>
      </c>
      <c r="BH79" s="158"/>
      <c r="BI79" s="159"/>
      <c r="BJ79" s="157">
        <f>SUM(BJ78:BL78)</f>
        <v>3</v>
      </c>
      <c r="BK79" s="158"/>
      <c r="BL79" s="159"/>
      <c r="BM79" s="157">
        <f>SUM(BM78:BO78)</f>
        <v>2</v>
      </c>
      <c r="BN79" s="158"/>
      <c r="BO79" s="159"/>
      <c r="BP79" s="157">
        <f>SUM(BP78:BR78)</f>
        <v>2</v>
      </c>
      <c r="BQ79" s="158"/>
      <c r="BR79" s="159"/>
      <c r="BS79" s="157">
        <f>SUM(BS78:BU78)</f>
        <v>0</v>
      </c>
      <c r="BT79" s="158"/>
      <c r="BU79" s="159"/>
      <c r="BV79" s="6" t="s">
        <v>17</v>
      </c>
      <c r="BW79" s="12">
        <f>SUM(B79:BU79)</f>
        <v>63</v>
      </c>
      <c r="BX79" s="146">
        <f>'2009-2010'!AG27+'2010-2011'!AJ39</f>
        <v>63</v>
      </c>
      <c r="BY79" s="4"/>
      <c r="BZ79" s="4"/>
      <c r="CA79" s="4"/>
      <c r="CB79" s="4"/>
      <c r="CC79" s="4"/>
    </row>
    <row r="80" spans="1:81" ht="16.5" customHeight="1">
      <c r="A80" s="171" t="s">
        <v>33</v>
      </c>
      <c r="B80" s="23"/>
      <c r="C80" s="24"/>
      <c r="D80" s="25"/>
      <c r="E80" s="17">
        <f>SUM('2009-2010'!E4+'2010-2011'!E4+'2011-2012'!E4)</f>
        <v>2</v>
      </c>
      <c r="F80" s="18">
        <f>SUM('2009-2010'!F4+'2010-2011'!F4+'2011-2012'!F4)</f>
        <v>3</v>
      </c>
      <c r="G80" s="19">
        <f>SUM('2009-2010'!G4+'2010-2011'!G4+'2011-2012'!G4)</f>
        <v>3</v>
      </c>
      <c r="H80" s="17">
        <f>SUM('2009-2010'!H4+'2010-2011'!K4+'2011-2012'!K4)</f>
        <v>4</v>
      </c>
      <c r="I80" s="18">
        <f>SUM('2009-2010'!I4+'2010-2011'!L4+'2011-2012'!L4)</f>
        <v>1</v>
      </c>
      <c r="J80" s="19">
        <f>SUM('2009-2010'!J4+'2010-2011'!M4+'2011-2012'!M4)</f>
        <v>5</v>
      </c>
      <c r="K80" s="17">
        <f>SUM('2010-2011'!Q4+'2011-2012'!N4)</f>
        <v>3</v>
      </c>
      <c r="L80" s="18">
        <f>SUM('2010-2011'!R4+'2011-2012'!O4)</f>
        <v>1</v>
      </c>
      <c r="M80" s="19">
        <f>SUM('2010-2011'!S4+'2011-2012'!P4)</f>
        <v>1</v>
      </c>
      <c r="N80" s="17">
        <v>0</v>
      </c>
      <c r="O80" s="18">
        <v>0</v>
      </c>
      <c r="P80" s="19">
        <v>0</v>
      </c>
      <c r="Q80" s="17">
        <f>SUM('2009-2010'!N4+'2010-2011'!T4+'2011-2012'!T4)</f>
        <v>3</v>
      </c>
      <c r="R80" s="18">
        <f>SUM('2009-2010'!O4+'2010-2011'!U4+'2011-2012'!U4)</f>
        <v>1</v>
      </c>
      <c r="S80" s="19">
        <f>SUM('2009-2010'!P4+'2010-2011'!V4+'2011-2012'!V4)</f>
        <v>4</v>
      </c>
      <c r="T80" s="17">
        <f>SUM('2010-2011'!AC4+'2011-2012'!Z4)</f>
        <v>1</v>
      </c>
      <c r="U80" s="18">
        <f>SUM('2010-2011'!AD4+'2011-2012'!AA4)</f>
        <v>2</v>
      </c>
      <c r="V80" s="19">
        <f>SUM('2010-2011'!AE4+'2011-2012'!AB4)</f>
        <v>2</v>
      </c>
      <c r="W80" s="17">
        <f>SUM('2009-2010'!T4+'2010-2011'!W4+'2011-2012'!W4)</f>
        <v>5</v>
      </c>
      <c r="X80" s="18">
        <f>SUM('2009-2010'!U4+'2010-2011'!X4+'2011-2012'!X4)</f>
        <v>0</v>
      </c>
      <c r="Y80" s="19">
        <f>SUM('2009-2010'!V4+'2010-2011'!Y4+'2011-2012'!Y4)</f>
        <v>3</v>
      </c>
      <c r="Z80" s="17">
        <v>0</v>
      </c>
      <c r="AA80" s="18">
        <v>0</v>
      </c>
      <c r="AB80" s="19">
        <v>0</v>
      </c>
      <c r="AC80" s="17">
        <f>SUM('2009-2010'!Z4)</f>
        <v>1</v>
      </c>
      <c r="AD80" s="18">
        <f>SUM('2009-2010'!AA4)</f>
        <v>2</v>
      </c>
      <c r="AE80" s="19">
        <f>SUM('2009-2010'!AB4)</f>
        <v>0</v>
      </c>
      <c r="AF80" s="23"/>
      <c r="AG80" s="24"/>
      <c r="AH80" s="25"/>
      <c r="AI80" s="17">
        <v>0</v>
      </c>
      <c r="AJ80" s="18">
        <v>0</v>
      </c>
      <c r="AK80" s="19">
        <v>0</v>
      </c>
      <c r="AL80" s="23"/>
      <c r="AM80" s="24"/>
      <c r="AN80" s="25"/>
      <c r="AO80" s="17">
        <v>0</v>
      </c>
      <c r="AP80" s="18">
        <v>0</v>
      </c>
      <c r="AQ80" s="19">
        <v>0</v>
      </c>
      <c r="AR80" s="17">
        <v>0</v>
      </c>
      <c r="AS80" s="18">
        <v>0</v>
      </c>
      <c r="AT80" s="19">
        <v>0</v>
      </c>
      <c r="AU80" s="17">
        <f>SUM('2009-2010'!AC4)</f>
        <v>3</v>
      </c>
      <c r="AV80" s="18">
        <f>SUM('2009-2010'!AD4)</f>
        <v>1</v>
      </c>
      <c r="AW80" s="19">
        <f>SUM('2009-2010'!AE4)</f>
        <v>0</v>
      </c>
      <c r="AX80" s="17">
        <v>0</v>
      </c>
      <c r="AY80" s="18">
        <v>0</v>
      </c>
      <c r="AZ80" s="19">
        <v>0</v>
      </c>
      <c r="BA80" s="17">
        <f>SUM('2009-2010'!K4+'2010-2011'!N4)</f>
        <v>2</v>
      </c>
      <c r="BB80" s="18">
        <f>SUM('2009-2010'!L4+'2010-2011'!O4)</f>
        <v>1</v>
      </c>
      <c r="BC80" s="19">
        <f>SUM('2009-2010'!M4+'2010-2011'!P4)</f>
        <v>2</v>
      </c>
      <c r="BD80" s="17">
        <f>SUM('2009-2010'!Q4+'2010-2011'!Z4)</f>
        <v>2</v>
      </c>
      <c r="BE80" s="18">
        <f>SUM('2009-2010'!R4+'2010-2011'!AA4)</f>
        <v>1</v>
      </c>
      <c r="BF80" s="19">
        <f>SUM('2009-2010'!S4+'2010-2011'!AB4)</f>
        <v>2</v>
      </c>
      <c r="BG80" s="23"/>
      <c r="BH80" s="24"/>
      <c r="BI80" s="25"/>
      <c r="BJ80" s="17">
        <f>SUM('2009-2010'!W4+'2011-2012'!W4)</f>
        <v>3</v>
      </c>
      <c r="BK80" s="18">
        <f>SUM('2009-2010'!X4+'2011-2012'!X4)</f>
        <v>0</v>
      </c>
      <c r="BL80" s="19">
        <f>SUM('2009-2010'!Y4+'2011-2012'!Y4)</f>
        <v>3</v>
      </c>
      <c r="BM80" s="17">
        <f>SUM('2010-2011'!H4+'2011-2012'!H4)</f>
        <v>3</v>
      </c>
      <c r="BN80" s="18">
        <f>SUM('2010-2011'!I4+'2011-2012'!I4)</f>
        <v>2</v>
      </c>
      <c r="BO80" s="19">
        <f>SUM('2010-2011'!J4+'2011-2012'!J4)</f>
        <v>1</v>
      </c>
      <c r="BP80" s="17">
        <f>SUM('2010-2011'!AF4+'2011-2012'!AC4)</f>
        <v>2</v>
      </c>
      <c r="BQ80" s="18">
        <f>SUM('2010-2011'!AG4+'2011-2012'!AD4)</f>
        <v>2</v>
      </c>
      <c r="BR80" s="19">
        <f>SUM('2010-2011'!AH4+'2011-2012'!AE4)</f>
        <v>1</v>
      </c>
      <c r="BS80" s="17">
        <f>SUM('2011-2012'!Q4)</f>
        <v>0</v>
      </c>
      <c r="BT80" s="18">
        <f>SUM('2011-2012'!R4)</f>
        <v>1</v>
      </c>
      <c r="BU80" s="19">
        <f>SUM('2011-2012'!S4)</f>
        <v>2</v>
      </c>
      <c r="BV80" s="5" t="s">
        <v>8</v>
      </c>
      <c r="BW80" s="13"/>
      <c r="BX80" s="146"/>
      <c r="BY80" s="4"/>
      <c r="BZ80" s="4"/>
      <c r="CA80" s="4"/>
      <c r="CB80" s="4"/>
      <c r="CC80" s="4"/>
    </row>
    <row r="81" spans="1:81" ht="16.5" customHeight="1">
      <c r="A81" s="172"/>
      <c r="B81" s="26"/>
      <c r="C81" s="27"/>
      <c r="D81" s="28"/>
      <c r="E81" s="20">
        <f>SUM('2009-2010'!E5+'2010-2011'!E5+'2011-2012'!E5)</f>
        <v>1</v>
      </c>
      <c r="F81" s="21">
        <f>SUM('2009-2010'!F5+'2010-2011'!F5+'2011-2012'!F5)</f>
        <v>1</v>
      </c>
      <c r="G81" s="22">
        <f>SUM('2009-2010'!G5+'2010-2011'!G5+'2011-2012'!G5)</f>
        <v>2</v>
      </c>
      <c r="H81" s="20">
        <f>SUM('2009-2010'!H5+'2010-2011'!K5+'2011-2012'!K5)</f>
        <v>1</v>
      </c>
      <c r="I81" s="21">
        <f>SUM('2009-2010'!I5+'2010-2011'!L5+'2011-2012'!L5)</f>
        <v>2</v>
      </c>
      <c r="J81" s="22">
        <f>SUM('2009-2010'!J5+'2010-2011'!M5+'2011-2012'!M5)</f>
        <v>3</v>
      </c>
      <c r="K81" s="20">
        <f>SUM('2010-2011'!Q5+'2011-2012'!N5)</f>
        <v>0</v>
      </c>
      <c r="L81" s="21">
        <f>SUM('2010-2011'!R5+'2011-2012'!O5)</f>
        <v>0</v>
      </c>
      <c r="M81" s="22">
        <f>SUM('2010-2011'!S5+'2011-2012'!P5)</f>
        <v>0</v>
      </c>
      <c r="N81" s="20">
        <v>0</v>
      </c>
      <c r="O81" s="21">
        <v>0</v>
      </c>
      <c r="P81" s="22">
        <v>0</v>
      </c>
      <c r="Q81" s="20">
        <f>SUM('2009-2010'!N5+'2010-2011'!T5+'2011-2012'!T5)</f>
        <v>1</v>
      </c>
      <c r="R81" s="21">
        <f>SUM('2009-2010'!O5+'2010-2011'!U5+'2011-2012'!U5)</f>
        <v>0</v>
      </c>
      <c r="S81" s="22">
        <f>SUM('2009-2010'!P5+'2010-2011'!V5+'2011-2012'!V5)</f>
        <v>0</v>
      </c>
      <c r="T81" s="20">
        <f>SUM('2010-2011'!AC5+'2011-2012'!Z5)</f>
        <v>0</v>
      </c>
      <c r="U81" s="21">
        <f>SUM('2010-2011'!AD5+'2011-2012'!AA5)</f>
        <v>0</v>
      </c>
      <c r="V81" s="22">
        <f>SUM('2010-2011'!AE5+'2011-2012'!AB5)</f>
        <v>0</v>
      </c>
      <c r="W81" s="20">
        <f>SUM('2009-2010'!T5+'2010-2011'!W5+'2011-2012'!W5)</f>
        <v>0</v>
      </c>
      <c r="X81" s="21">
        <f>SUM('2009-2010'!U5+'2010-2011'!X5+'2011-2012'!X5)</f>
        <v>1</v>
      </c>
      <c r="Y81" s="22">
        <f>SUM('2009-2010'!V5+'2010-2011'!Y5+'2011-2012'!Y5)</f>
        <v>1</v>
      </c>
      <c r="Z81" s="20">
        <v>0</v>
      </c>
      <c r="AA81" s="21">
        <v>0</v>
      </c>
      <c r="AB81" s="22">
        <v>0</v>
      </c>
      <c r="AC81" s="20">
        <f>SUM('2009-2010'!Z5)</f>
        <v>0</v>
      </c>
      <c r="AD81" s="21">
        <f>SUM('2009-2010'!AA5)</f>
        <v>0</v>
      </c>
      <c r="AE81" s="22">
        <f>SUM('2009-2010'!AB5)</f>
        <v>0</v>
      </c>
      <c r="AF81" s="26"/>
      <c r="AG81" s="27"/>
      <c r="AH81" s="28"/>
      <c r="AI81" s="20">
        <v>0</v>
      </c>
      <c r="AJ81" s="21">
        <v>0</v>
      </c>
      <c r="AK81" s="22">
        <v>0</v>
      </c>
      <c r="AL81" s="26"/>
      <c r="AM81" s="27"/>
      <c r="AN81" s="28"/>
      <c r="AO81" s="20">
        <v>0</v>
      </c>
      <c r="AP81" s="21">
        <v>0</v>
      </c>
      <c r="AQ81" s="22">
        <v>0</v>
      </c>
      <c r="AR81" s="20">
        <v>0</v>
      </c>
      <c r="AS81" s="21">
        <v>0</v>
      </c>
      <c r="AT81" s="22">
        <v>0</v>
      </c>
      <c r="AU81" s="20">
        <f>SUM('2009-2010'!AC5)</f>
        <v>1</v>
      </c>
      <c r="AV81" s="21">
        <f>SUM('2009-2010'!AD5)</f>
        <v>0</v>
      </c>
      <c r="AW81" s="22">
        <f>SUM('2009-2010'!AE5)</f>
        <v>0</v>
      </c>
      <c r="AX81" s="20">
        <v>0</v>
      </c>
      <c r="AY81" s="21">
        <v>0</v>
      </c>
      <c r="AZ81" s="22">
        <v>0</v>
      </c>
      <c r="BA81" s="20">
        <f>SUM('2009-2010'!K5+'2010-2011'!N5)</f>
        <v>0</v>
      </c>
      <c r="BB81" s="21">
        <f>SUM('2009-2010'!L5+'2010-2011'!O5)</f>
        <v>1</v>
      </c>
      <c r="BC81" s="22">
        <f>SUM('2009-2010'!M5+'2010-2011'!P5)</f>
        <v>0</v>
      </c>
      <c r="BD81" s="20">
        <f>SUM('2009-2010'!Q5+'2010-2011'!Z5)</f>
        <v>2</v>
      </c>
      <c r="BE81" s="21">
        <f>SUM('2009-2010'!R5+'2010-2011'!AA5)</f>
        <v>1</v>
      </c>
      <c r="BF81" s="22">
        <f>SUM('2009-2010'!S5+'2010-2011'!AB5)</f>
        <v>2</v>
      </c>
      <c r="BG81" s="26"/>
      <c r="BH81" s="27"/>
      <c r="BI81" s="28"/>
      <c r="BJ81" s="20">
        <f>SUM('2009-2010'!W5+'2011-2012'!W5)</f>
        <v>1</v>
      </c>
      <c r="BK81" s="21">
        <f>SUM('2009-2010'!X5+'2011-2012'!X5)</f>
        <v>0</v>
      </c>
      <c r="BL81" s="22">
        <f>SUM('2009-2010'!Y5+'2011-2012'!Y5)</f>
        <v>0</v>
      </c>
      <c r="BM81" s="20">
        <f>SUM('2010-2011'!H5+'2011-2012'!H5)</f>
        <v>0</v>
      </c>
      <c r="BN81" s="21">
        <f>SUM('2010-2011'!I5+'2011-2012'!I5)</f>
        <v>2</v>
      </c>
      <c r="BO81" s="22">
        <f>SUM('2010-2011'!J5+'2011-2012'!J5)</f>
        <v>0</v>
      </c>
      <c r="BP81" s="20">
        <f>SUM('2010-2011'!AF5+'2011-2012'!AC5)</f>
        <v>0</v>
      </c>
      <c r="BQ81" s="21">
        <f>SUM('2010-2011'!AG5+'2011-2012'!AD5)</f>
        <v>0</v>
      </c>
      <c r="BR81" s="22">
        <f>SUM('2010-2011'!AH5+'2011-2012'!AE5)</f>
        <v>0</v>
      </c>
      <c r="BS81" s="20">
        <f>SUM('2011-2012'!Q5)</f>
        <v>1</v>
      </c>
      <c r="BT81" s="21">
        <f>SUM('2011-2012'!R5)</f>
        <v>1</v>
      </c>
      <c r="BU81" s="22">
        <f>SUM('2011-2012'!S5)</f>
        <v>0</v>
      </c>
      <c r="BV81" s="5" t="s">
        <v>9</v>
      </c>
      <c r="BW81" s="11"/>
      <c r="BX81" s="146"/>
      <c r="BY81" s="4"/>
      <c r="BZ81" s="4"/>
      <c r="CA81" s="4"/>
      <c r="CB81" s="4"/>
      <c r="CC81" s="4"/>
    </row>
    <row r="82" spans="1:81" s="55" customFormat="1" ht="16.5" customHeight="1">
      <c r="A82" s="172"/>
      <c r="B82" s="46"/>
      <c r="C82" s="47"/>
      <c r="D82" s="48"/>
      <c r="E82" s="49">
        <f>SUM('2009-2010'!E6+'2010-2011'!E6+'2011-2012'!E6)</f>
        <v>3</v>
      </c>
      <c r="F82" s="50">
        <f>SUM('2009-2010'!F6+'2010-2011'!F6+'2011-2012'!F6)</f>
        <v>4</v>
      </c>
      <c r="G82" s="51">
        <f>SUM('2009-2010'!G6+'2010-2011'!G6+'2011-2012'!G6)</f>
        <v>5</v>
      </c>
      <c r="H82" s="49">
        <f>SUM('2009-2010'!H6+'2010-2011'!K6+'2011-2012'!K6)</f>
        <v>5</v>
      </c>
      <c r="I82" s="50">
        <f>SUM('2009-2010'!I6+'2010-2011'!L6+'2011-2012'!L6)</f>
        <v>3</v>
      </c>
      <c r="J82" s="51">
        <f>SUM('2009-2010'!J6+'2010-2011'!M6+'2011-2012'!M6)</f>
        <v>8</v>
      </c>
      <c r="K82" s="49">
        <f>SUM('2010-2011'!Q6+'2011-2012'!N6)</f>
        <v>3</v>
      </c>
      <c r="L82" s="50">
        <f>SUM('2010-2011'!R6+'2011-2012'!O6)</f>
        <v>1</v>
      </c>
      <c r="M82" s="51">
        <f>SUM('2010-2011'!S6+'2011-2012'!P6)</f>
        <v>1</v>
      </c>
      <c r="N82" s="49">
        <f>SUM(N80:N81)</f>
        <v>0</v>
      </c>
      <c r="O82" s="50">
        <f>SUM(O80:O81)</f>
        <v>0</v>
      </c>
      <c r="P82" s="51">
        <f>SUM(P80:P81)</f>
        <v>0</v>
      </c>
      <c r="Q82" s="49">
        <f>SUM('2009-2010'!N6+'2010-2011'!T6+'2011-2012'!T6)</f>
        <v>4</v>
      </c>
      <c r="R82" s="50">
        <f>SUM('2009-2010'!O6+'2010-2011'!U6+'2011-2012'!U6)</f>
        <v>1</v>
      </c>
      <c r="S82" s="51">
        <f>SUM('2009-2010'!P6+'2010-2011'!V6+'2011-2012'!V6)</f>
        <v>4</v>
      </c>
      <c r="T82" s="49">
        <f>SUM('2010-2011'!AC6+'2011-2012'!Z6)</f>
        <v>1</v>
      </c>
      <c r="U82" s="50">
        <f>SUM('2010-2011'!AD6+'2011-2012'!AA6)</f>
        <v>2</v>
      </c>
      <c r="V82" s="51">
        <f>SUM('2010-2011'!AE6+'2011-2012'!AB6)</f>
        <v>2</v>
      </c>
      <c r="W82" s="49">
        <f>SUM('2009-2010'!T6+'2010-2011'!W6+'2011-2012'!W6)</f>
        <v>5</v>
      </c>
      <c r="X82" s="50">
        <f>SUM('2009-2010'!U6+'2010-2011'!X6+'2011-2012'!X6)</f>
        <v>1</v>
      </c>
      <c r="Y82" s="51">
        <f>SUM('2009-2010'!V6+'2010-2011'!Y6+'2011-2012'!Y6)</f>
        <v>4</v>
      </c>
      <c r="Z82" s="49">
        <f aca="true" t="shared" si="90" ref="Z82:AE82">SUM(Z80:Z81)</f>
        <v>0</v>
      </c>
      <c r="AA82" s="50">
        <f t="shared" si="90"/>
        <v>0</v>
      </c>
      <c r="AB82" s="51">
        <f t="shared" si="90"/>
        <v>0</v>
      </c>
      <c r="AC82" s="49">
        <f t="shared" si="90"/>
        <v>1</v>
      </c>
      <c r="AD82" s="50">
        <f t="shared" si="90"/>
        <v>2</v>
      </c>
      <c r="AE82" s="51">
        <f t="shared" si="90"/>
        <v>0</v>
      </c>
      <c r="AF82" s="46"/>
      <c r="AG82" s="47"/>
      <c r="AH82" s="48"/>
      <c r="AI82" s="49">
        <f>SUM(AI80:AI81)</f>
        <v>0</v>
      </c>
      <c r="AJ82" s="50">
        <f>SUM(AJ80:AJ81)</f>
        <v>0</v>
      </c>
      <c r="AK82" s="51">
        <f>SUM(AK80:AK81)</f>
        <v>0</v>
      </c>
      <c r="AL82" s="46"/>
      <c r="AM82" s="47"/>
      <c r="AN82" s="48"/>
      <c r="AO82" s="49">
        <f aca="true" t="shared" si="91" ref="AO82:BF82">SUM(AO80:AO81)</f>
        <v>0</v>
      </c>
      <c r="AP82" s="50">
        <f t="shared" si="91"/>
        <v>0</v>
      </c>
      <c r="AQ82" s="51">
        <f t="shared" si="91"/>
        <v>0</v>
      </c>
      <c r="AR82" s="49">
        <f t="shared" si="91"/>
        <v>0</v>
      </c>
      <c r="AS82" s="50">
        <f t="shared" si="91"/>
        <v>0</v>
      </c>
      <c r="AT82" s="51">
        <f t="shared" si="91"/>
        <v>0</v>
      </c>
      <c r="AU82" s="49">
        <f t="shared" si="91"/>
        <v>4</v>
      </c>
      <c r="AV82" s="50">
        <f t="shared" si="91"/>
        <v>1</v>
      </c>
      <c r="AW82" s="51">
        <f t="shared" si="91"/>
        <v>0</v>
      </c>
      <c r="AX82" s="49">
        <f t="shared" si="91"/>
        <v>0</v>
      </c>
      <c r="AY82" s="50">
        <f t="shared" si="91"/>
        <v>0</v>
      </c>
      <c r="AZ82" s="51">
        <f t="shared" si="91"/>
        <v>0</v>
      </c>
      <c r="BA82" s="49">
        <f t="shared" si="91"/>
        <v>2</v>
      </c>
      <c r="BB82" s="50">
        <f t="shared" si="91"/>
        <v>2</v>
      </c>
      <c r="BC82" s="51">
        <f t="shared" si="91"/>
        <v>2</v>
      </c>
      <c r="BD82" s="49">
        <f t="shared" si="91"/>
        <v>4</v>
      </c>
      <c r="BE82" s="50">
        <f t="shared" si="91"/>
        <v>2</v>
      </c>
      <c r="BF82" s="51">
        <f t="shared" si="91"/>
        <v>4</v>
      </c>
      <c r="BG82" s="46"/>
      <c r="BH82" s="47"/>
      <c r="BI82" s="48"/>
      <c r="BJ82" s="49">
        <f>SUM('2009-2010'!W6+'2011-2012'!W6)</f>
        <v>4</v>
      </c>
      <c r="BK82" s="50">
        <f>SUM('2009-2010'!X6+'2011-2012'!X6)</f>
        <v>0</v>
      </c>
      <c r="BL82" s="51">
        <f>SUM('2009-2010'!Y6+'2011-2012'!Y6)</f>
        <v>3</v>
      </c>
      <c r="BM82" s="49">
        <f>SUM('2010-2011'!H6+'2011-2012'!H6)</f>
        <v>3</v>
      </c>
      <c r="BN82" s="50">
        <f>SUM('2010-2011'!I6+'2011-2012'!I6)</f>
        <v>4</v>
      </c>
      <c r="BO82" s="51">
        <f>SUM('2010-2011'!J6+'2011-2012'!J6)</f>
        <v>1</v>
      </c>
      <c r="BP82" s="49">
        <f>SUM('2010-2011'!AF6+'2011-2012'!AC6)</f>
        <v>2</v>
      </c>
      <c r="BQ82" s="50">
        <f>SUM('2010-2011'!AG6+'2011-2012'!AD6)</f>
        <v>2</v>
      </c>
      <c r="BR82" s="51">
        <f>SUM('2010-2011'!AH6+'2011-2012'!AE6)</f>
        <v>1</v>
      </c>
      <c r="BS82" s="49">
        <f>SUM('2011-2012'!Q6)</f>
        <v>1</v>
      </c>
      <c r="BT82" s="50">
        <f>SUM('2011-2012'!R6)</f>
        <v>2</v>
      </c>
      <c r="BU82" s="51">
        <f>SUM('2011-2012'!S6)</f>
        <v>2</v>
      </c>
      <c r="BV82" s="52" t="s">
        <v>10</v>
      </c>
      <c r="BW82" s="53"/>
      <c r="BX82" s="147"/>
      <c r="BY82" s="54"/>
      <c r="BZ82" s="54"/>
      <c r="CA82" s="54"/>
      <c r="CB82" s="54"/>
      <c r="CC82" s="54"/>
    </row>
    <row r="83" spans="1:81" ht="16.5" customHeight="1">
      <c r="A83" s="173"/>
      <c r="B83" s="30"/>
      <c r="C83" s="31"/>
      <c r="D83" s="32"/>
      <c r="E83" s="157">
        <f>SUM(E82:G82)</f>
        <v>12</v>
      </c>
      <c r="F83" s="158"/>
      <c r="G83" s="159"/>
      <c r="H83" s="157">
        <f>SUM(H82:J82)</f>
        <v>16</v>
      </c>
      <c r="I83" s="158"/>
      <c r="J83" s="159"/>
      <c r="K83" s="157">
        <f>SUM(K82:M82)</f>
        <v>5</v>
      </c>
      <c r="L83" s="158"/>
      <c r="M83" s="159"/>
      <c r="N83" s="157">
        <f>SUM(N82:P82)</f>
        <v>0</v>
      </c>
      <c r="O83" s="158"/>
      <c r="P83" s="159"/>
      <c r="Q83" s="157">
        <f>SUM(Q82:S82)</f>
        <v>9</v>
      </c>
      <c r="R83" s="158"/>
      <c r="S83" s="159"/>
      <c r="T83" s="157">
        <f>SUM(T82:V82)</f>
        <v>5</v>
      </c>
      <c r="U83" s="158"/>
      <c r="V83" s="159"/>
      <c r="W83" s="157">
        <f>SUM(W82:Y82)</f>
        <v>10</v>
      </c>
      <c r="X83" s="158"/>
      <c r="Y83" s="159"/>
      <c r="Z83" s="157">
        <f>SUM(Z82:AB82)</f>
        <v>0</v>
      </c>
      <c r="AA83" s="158"/>
      <c r="AB83" s="159"/>
      <c r="AC83" s="157">
        <f>SUM(AC82:AE82)</f>
        <v>3</v>
      </c>
      <c r="AD83" s="158"/>
      <c r="AE83" s="159"/>
      <c r="AF83" s="30"/>
      <c r="AG83" s="31"/>
      <c r="AH83" s="32"/>
      <c r="AI83" s="157">
        <f>SUM(AI82:AK82)</f>
        <v>0</v>
      </c>
      <c r="AJ83" s="158"/>
      <c r="AK83" s="159"/>
      <c r="AL83" s="30"/>
      <c r="AM83" s="31"/>
      <c r="AN83" s="32"/>
      <c r="AO83" s="157">
        <f>SUM(AO82:AQ82)</f>
        <v>0</v>
      </c>
      <c r="AP83" s="158"/>
      <c r="AQ83" s="159"/>
      <c r="AR83" s="157">
        <f>SUM(AR82:AT82)</f>
        <v>0</v>
      </c>
      <c r="AS83" s="158"/>
      <c r="AT83" s="159"/>
      <c r="AU83" s="157">
        <f>SUM(AU82:AW82)</f>
        <v>5</v>
      </c>
      <c r="AV83" s="158"/>
      <c r="AW83" s="159"/>
      <c r="AX83" s="157">
        <f>SUM(AX82:AZ82)</f>
        <v>0</v>
      </c>
      <c r="AY83" s="158"/>
      <c r="AZ83" s="159"/>
      <c r="BA83" s="157">
        <f>SUM(BA82:BC82)</f>
        <v>6</v>
      </c>
      <c r="BB83" s="158"/>
      <c r="BC83" s="159"/>
      <c r="BD83" s="157">
        <f>SUM(BD82:BF82)</f>
        <v>10</v>
      </c>
      <c r="BE83" s="158"/>
      <c r="BF83" s="159"/>
      <c r="BG83" s="30"/>
      <c r="BH83" s="31"/>
      <c r="BI83" s="32"/>
      <c r="BJ83" s="157">
        <f>SUM(BJ82:BL82)</f>
        <v>7</v>
      </c>
      <c r="BK83" s="158"/>
      <c r="BL83" s="159"/>
      <c r="BM83" s="157">
        <f>SUM(BM82:BO82)</f>
        <v>8</v>
      </c>
      <c r="BN83" s="158"/>
      <c r="BO83" s="159"/>
      <c r="BP83" s="157">
        <f>SUM(BP82:BR82)</f>
        <v>5</v>
      </c>
      <c r="BQ83" s="158"/>
      <c r="BR83" s="159"/>
      <c r="BS83" s="157">
        <f>SUM(BS82:BU82)</f>
        <v>5</v>
      </c>
      <c r="BT83" s="158"/>
      <c r="BU83" s="159"/>
      <c r="BV83" s="6" t="s">
        <v>17</v>
      </c>
      <c r="BW83" s="12">
        <f>SUM(B83:BU83)</f>
        <v>106</v>
      </c>
      <c r="BX83" s="146">
        <f>'2009-2010'!AG7+'2010-2011'!AJ7</f>
        <v>64</v>
      </c>
      <c r="BY83" s="4"/>
      <c r="BZ83" s="4"/>
      <c r="CA83" s="4"/>
      <c r="CB83" s="4"/>
      <c r="CC83" s="4"/>
    </row>
    <row r="84" spans="1:81" ht="16.5" customHeight="1">
      <c r="A84" s="171" t="s">
        <v>39</v>
      </c>
      <c r="B84" s="17">
        <v>0</v>
      </c>
      <c r="C84" s="18">
        <v>0</v>
      </c>
      <c r="D84" s="19">
        <v>0</v>
      </c>
      <c r="E84" s="17">
        <f>SUM('2009-2010'!E32)</f>
        <v>0</v>
      </c>
      <c r="F84" s="18">
        <f>SUM('2009-2010'!F32)</f>
        <v>1</v>
      </c>
      <c r="G84" s="19">
        <f>SUM('2009-2010'!G32)</f>
        <v>2</v>
      </c>
      <c r="H84" s="17">
        <f>SUM('2009-2010'!H32)</f>
        <v>1</v>
      </c>
      <c r="I84" s="18">
        <f>SUM('2009-2010'!I32)</f>
        <v>0</v>
      </c>
      <c r="J84" s="19">
        <f>SUM('2009-2010'!J32)</f>
        <v>2</v>
      </c>
      <c r="K84" s="17">
        <v>0</v>
      </c>
      <c r="L84" s="18">
        <v>0</v>
      </c>
      <c r="M84" s="19">
        <v>0</v>
      </c>
      <c r="N84" s="17">
        <v>0</v>
      </c>
      <c r="O84" s="18">
        <v>0</v>
      </c>
      <c r="P84" s="19">
        <v>0</v>
      </c>
      <c r="Q84" s="17">
        <f>SUM('2009-2010'!N32)</f>
        <v>1</v>
      </c>
      <c r="R84" s="18">
        <f>SUM('2009-2010'!O32)</f>
        <v>2</v>
      </c>
      <c r="S84" s="19">
        <f>SUM('2009-2010'!P32)</f>
        <v>0</v>
      </c>
      <c r="T84" s="17">
        <v>0</v>
      </c>
      <c r="U84" s="18">
        <v>0</v>
      </c>
      <c r="V84" s="19">
        <v>0</v>
      </c>
      <c r="W84" s="17">
        <f>SUM('2009-2010'!T32)</f>
        <v>1</v>
      </c>
      <c r="X84" s="18">
        <f>SUM('2009-2010'!U32)</f>
        <v>0</v>
      </c>
      <c r="Y84" s="19">
        <f>SUM('2009-2010'!V32)</f>
        <v>2</v>
      </c>
      <c r="Z84" s="17">
        <v>0</v>
      </c>
      <c r="AA84" s="18">
        <v>0</v>
      </c>
      <c r="AB84" s="19">
        <v>0</v>
      </c>
      <c r="AC84" s="17">
        <f>SUM('2009-2010'!Z32)</f>
        <v>1</v>
      </c>
      <c r="AD84" s="18">
        <f>SUM('2009-2010'!AA32)</f>
        <v>1</v>
      </c>
      <c r="AE84" s="19">
        <f>SUM('2009-2010'!AB32)</f>
        <v>1</v>
      </c>
      <c r="AF84" s="17">
        <v>0</v>
      </c>
      <c r="AG84" s="18">
        <v>0</v>
      </c>
      <c r="AH84" s="19">
        <v>0</v>
      </c>
      <c r="AI84" s="17">
        <v>0</v>
      </c>
      <c r="AJ84" s="18">
        <v>0</v>
      </c>
      <c r="AK84" s="19">
        <v>0</v>
      </c>
      <c r="AL84" s="17">
        <v>0</v>
      </c>
      <c r="AM84" s="18">
        <v>0</v>
      </c>
      <c r="AN84" s="19">
        <v>0</v>
      </c>
      <c r="AO84" s="23"/>
      <c r="AP84" s="24"/>
      <c r="AQ84" s="25"/>
      <c r="AR84" s="17">
        <v>0</v>
      </c>
      <c r="AS84" s="18">
        <v>0</v>
      </c>
      <c r="AT84" s="19">
        <v>0</v>
      </c>
      <c r="AU84" s="17">
        <f>SUM('2009-2010'!AC32)</f>
        <v>0</v>
      </c>
      <c r="AV84" s="18">
        <f>SUM('2009-2010'!AD32)</f>
        <v>3</v>
      </c>
      <c r="AW84" s="19">
        <f>SUM('2009-2010'!AE32)</f>
        <v>0</v>
      </c>
      <c r="AX84" s="17">
        <v>0</v>
      </c>
      <c r="AY84" s="18">
        <v>0</v>
      </c>
      <c r="AZ84" s="19">
        <v>0</v>
      </c>
      <c r="BA84" s="17">
        <f>SUM('2009-2010'!K32)</f>
        <v>2</v>
      </c>
      <c r="BB84" s="18">
        <f>SUM('2009-2010'!L32)</f>
        <v>0</v>
      </c>
      <c r="BC84" s="19">
        <f>SUM('2009-2010'!M32)</f>
        <v>1</v>
      </c>
      <c r="BD84" s="17">
        <f>SUM('2009-2010'!Q32)</f>
        <v>0</v>
      </c>
      <c r="BE84" s="18">
        <f>SUM('2009-2010'!R32)</f>
        <v>0</v>
      </c>
      <c r="BF84" s="19">
        <f>SUM('2009-2010'!S32)</f>
        <v>3</v>
      </c>
      <c r="BG84" s="17">
        <f>SUM('2009-2010'!B32)</f>
        <v>1</v>
      </c>
      <c r="BH84" s="18">
        <f>SUM('2009-2010'!C32)</f>
        <v>0</v>
      </c>
      <c r="BI84" s="19">
        <f>SUM('2009-2010'!D32)</f>
        <v>2</v>
      </c>
      <c r="BJ84" s="23"/>
      <c r="BK84" s="24"/>
      <c r="BL84" s="25"/>
      <c r="BM84" s="17">
        <v>0</v>
      </c>
      <c r="BN84" s="18">
        <v>0</v>
      </c>
      <c r="BO84" s="19">
        <v>0</v>
      </c>
      <c r="BP84" s="17">
        <v>0</v>
      </c>
      <c r="BQ84" s="18">
        <v>0</v>
      </c>
      <c r="BR84" s="19">
        <v>0</v>
      </c>
      <c r="BS84" s="17">
        <v>0</v>
      </c>
      <c r="BT84" s="18">
        <v>0</v>
      </c>
      <c r="BU84" s="19">
        <v>0</v>
      </c>
      <c r="BV84" s="5" t="s">
        <v>8</v>
      </c>
      <c r="BW84" s="13"/>
      <c r="BX84" s="146"/>
      <c r="BY84" s="4"/>
      <c r="BZ84" s="4"/>
      <c r="CA84" s="4"/>
      <c r="CB84" s="4"/>
      <c r="CC84" s="4"/>
    </row>
    <row r="85" spans="1:81" ht="16.5" customHeight="1">
      <c r="A85" s="172"/>
      <c r="B85" s="20">
        <v>0</v>
      </c>
      <c r="C85" s="21">
        <v>0</v>
      </c>
      <c r="D85" s="22">
        <v>0</v>
      </c>
      <c r="E85" s="20">
        <f>SUM('2009-2010'!E33)</f>
        <v>0</v>
      </c>
      <c r="F85" s="21">
        <f>SUM('2009-2010'!F33)</f>
        <v>0</v>
      </c>
      <c r="G85" s="22">
        <f>SUM('2009-2010'!G33)</f>
        <v>0</v>
      </c>
      <c r="H85" s="20">
        <f>SUM('2009-2010'!H33)</f>
        <v>0</v>
      </c>
      <c r="I85" s="21">
        <f>SUM('2009-2010'!I33)</f>
        <v>0</v>
      </c>
      <c r="J85" s="22">
        <f>SUM('2009-2010'!J33)</f>
        <v>1</v>
      </c>
      <c r="K85" s="20">
        <v>0</v>
      </c>
      <c r="L85" s="21">
        <v>0</v>
      </c>
      <c r="M85" s="22">
        <v>0</v>
      </c>
      <c r="N85" s="20">
        <v>0</v>
      </c>
      <c r="O85" s="21">
        <v>0</v>
      </c>
      <c r="P85" s="22">
        <v>0</v>
      </c>
      <c r="Q85" s="20">
        <f>SUM('2009-2010'!N33)</f>
        <v>0</v>
      </c>
      <c r="R85" s="21">
        <f>SUM('2009-2010'!O33)</f>
        <v>0</v>
      </c>
      <c r="S85" s="22">
        <f>SUM('2009-2010'!P33)</f>
        <v>1</v>
      </c>
      <c r="T85" s="20">
        <v>0</v>
      </c>
      <c r="U85" s="21">
        <v>0</v>
      </c>
      <c r="V85" s="22">
        <v>0</v>
      </c>
      <c r="W85" s="20">
        <f>SUM('2009-2010'!T33)</f>
        <v>1</v>
      </c>
      <c r="X85" s="21">
        <f>SUM('2009-2010'!U33)</f>
        <v>0</v>
      </c>
      <c r="Y85" s="22">
        <f>SUM('2009-2010'!V33)</f>
        <v>0</v>
      </c>
      <c r="Z85" s="20">
        <v>0</v>
      </c>
      <c r="AA85" s="21">
        <v>0</v>
      </c>
      <c r="AB85" s="22">
        <v>0</v>
      </c>
      <c r="AC85" s="20">
        <f>SUM('2009-2010'!Z33)</f>
        <v>1</v>
      </c>
      <c r="AD85" s="21">
        <f>SUM('2009-2010'!AA33)</f>
        <v>0</v>
      </c>
      <c r="AE85" s="22">
        <f>SUM('2009-2010'!AB33)</f>
        <v>0</v>
      </c>
      <c r="AF85" s="20">
        <v>0</v>
      </c>
      <c r="AG85" s="21">
        <v>0</v>
      </c>
      <c r="AH85" s="22">
        <v>0</v>
      </c>
      <c r="AI85" s="20">
        <v>0</v>
      </c>
      <c r="AJ85" s="21">
        <v>0</v>
      </c>
      <c r="AK85" s="22">
        <v>0</v>
      </c>
      <c r="AL85" s="20">
        <v>0</v>
      </c>
      <c r="AM85" s="21">
        <v>0</v>
      </c>
      <c r="AN85" s="22">
        <v>0</v>
      </c>
      <c r="AO85" s="26"/>
      <c r="AP85" s="27"/>
      <c r="AQ85" s="28"/>
      <c r="AR85" s="20">
        <v>0</v>
      </c>
      <c r="AS85" s="21">
        <v>0</v>
      </c>
      <c r="AT85" s="22">
        <v>0</v>
      </c>
      <c r="AU85" s="20">
        <f>SUM('2009-2010'!AC33)</f>
        <v>0</v>
      </c>
      <c r="AV85" s="21">
        <f>SUM('2009-2010'!AD33)</f>
        <v>0</v>
      </c>
      <c r="AW85" s="22">
        <f>SUM('2009-2010'!AE33)</f>
        <v>0</v>
      </c>
      <c r="AX85" s="20">
        <v>0</v>
      </c>
      <c r="AY85" s="21">
        <v>0</v>
      </c>
      <c r="AZ85" s="22">
        <v>0</v>
      </c>
      <c r="BA85" s="20">
        <f>SUM('2009-2010'!K33)</f>
        <v>0</v>
      </c>
      <c r="BB85" s="21">
        <f>SUM('2009-2010'!L33)</f>
        <v>0</v>
      </c>
      <c r="BC85" s="22">
        <f>SUM('2009-2010'!M33)</f>
        <v>0</v>
      </c>
      <c r="BD85" s="20">
        <f>SUM('2009-2010'!Q33)</f>
        <v>0</v>
      </c>
      <c r="BE85" s="21">
        <f>SUM('2009-2010'!R33)</f>
        <v>0</v>
      </c>
      <c r="BF85" s="22">
        <f>SUM('2009-2010'!S33)</f>
        <v>0</v>
      </c>
      <c r="BG85" s="20">
        <f>SUM('2009-2010'!B33)</f>
        <v>0</v>
      </c>
      <c r="BH85" s="21">
        <f>SUM('2009-2010'!C33)</f>
        <v>0</v>
      </c>
      <c r="BI85" s="22">
        <f>SUM('2009-2010'!D33)</f>
        <v>1</v>
      </c>
      <c r="BJ85" s="26"/>
      <c r="BK85" s="27"/>
      <c r="BL85" s="28"/>
      <c r="BM85" s="20">
        <v>0</v>
      </c>
      <c r="BN85" s="21">
        <v>0</v>
      </c>
      <c r="BO85" s="22">
        <v>0</v>
      </c>
      <c r="BP85" s="20">
        <v>0</v>
      </c>
      <c r="BQ85" s="21">
        <v>0</v>
      </c>
      <c r="BR85" s="22">
        <v>0</v>
      </c>
      <c r="BS85" s="20">
        <v>0</v>
      </c>
      <c r="BT85" s="21">
        <v>0</v>
      </c>
      <c r="BU85" s="22">
        <v>0</v>
      </c>
      <c r="BV85" s="5" t="s">
        <v>9</v>
      </c>
      <c r="BW85" s="11"/>
      <c r="BX85" s="146"/>
      <c r="BY85" s="4"/>
      <c r="BZ85" s="4"/>
      <c r="CA85" s="4"/>
      <c r="CB85" s="4"/>
      <c r="CC85" s="4"/>
    </row>
    <row r="86" spans="1:81" s="55" customFormat="1" ht="16.5" customHeight="1">
      <c r="A86" s="172"/>
      <c r="B86" s="49">
        <f aca="true" t="shared" si="92" ref="B86:AN86">SUM(B84:B85)</f>
        <v>0</v>
      </c>
      <c r="C86" s="50">
        <f t="shared" si="92"/>
        <v>0</v>
      </c>
      <c r="D86" s="51">
        <f t="shared" si="92"/>
        <v>0</v>
      </c>
      <c r="E86" s="49">
        <f t="shared" si="92"/>
        <v>0</v>
      </c>
      <c r="F86" s="50">
        <f t="shared" si="92"/>
        <v>1</v>
      </c>
      <c r="G86" s="51">
        <f t="shared" si="92"/>
        <v>2</v>
      </c>
      <c r="H86" s="49">
        <f t="shared" si="92"/>
        <v>1</v>
      </c>
      <c r="I86" s="50">
        <f t="shared" si="92"/>
        <v>0</v>
      </c>
      <c r="J86" s="51">
        <f t="shared" si="92"/>
        <v>3</v>
      </c>
      <c r="K86" s="49">
        <f t="shared" si="92"/>
        <v>0</v>
      </c>
      <c r="L86" s="50">
        <f t="shared" si="92"/>
        <v>0</v>
      </c>
      <c r="M86" s="51">
        <f t="shared" si="92"/>
        <v>0</v>
      </c>
      <c r="N86" s="49">
        <f t="shared" si="92"/>
        <v>0</v>
      </c>
      <c r="O86" s="50">
        <f t="shared" si="92"/>
        <v>0</v>
      </c>
      <c r="P86" s="51">
        <f t="shared" si="92"/>
        <v>0</v>
      </c>
      <c r="Q86" s="49">
        <f t="shared" si="92"/>
        <v>1</v>
      </c>
      <c r="R86" s="50">
        <f t="shared" si="92"/>
        <v>2</v>
      </c>
      <c r="S86" s="51">
        <f t="shared" si="92"/>
        <v>1</v>
      </c>
      <c r="T86" s="49">
        <f t="shared" si="92"/>
        <v>0</v>
      </c>
      <c r="U86" s="50">
        <f t="shared" si="92"/>
        <v>0</v>
      </c>
      <c r="V86" s="51">
        <f t="shared" si="92"/>
        <v>0</v>
      </c>
      <c r="W86" s="49">
        <f t="shared" si="92"/>
        <v>2</v>
      </c>
      <c r="X86" s="50">
        <f t="shared" si="92"/>
        <v>0</v>
      </c>
      <c r="Y86" s="51">
        <f t="shared" si="92"/>
        <v>2</v>
      </c>
      <c r="Z86" s="49">
        <f t="shared" si="92"/>
        <v>0</v>
      </c>
      <c r="AA86" s="50">
        <f t="shared" si="92"/>
        <v>0</v>
      </c>
      <c r="AB86" s="51">
        <f t="shared" si="92"/>
        <v>0</v>
      </c>
      <c r="AC86" s="49">
        <f t="shared" si="92"/>
        <v>2</v>
      </c>
      <c r="AD86" s="50">
        <f t="shared" si="92"/>
        <v>1</v>
      </c>
      <c r="AE86" s="51">
        <f t="shared" si="92"/>
        <v>1</v>
      </c>
      <c r="AF86" s="49">
        <f t="shared" si="92"/>
        <v>0</v>
      </c>
      <c r="AG86" s="50">
        <f t="shared" si="92"/>
        <v>0</v>
      </c>
      <c r="AH86" s="51">
        <f t="shared" si="92"/>
        <v>0</v>
      </c>
      <c r="AI86" s="49">
        <f t="shared" si="92"/>
        <v>0</v>
      </c>
      <c r="AJ86" s="50">
        <f t="shared" si="92"/>
        <v>0</v>
      </c>
      <c r="AK86" s="51">
        <f t="shared" si="92"/>
        <v>0</v>
      </c>
      <c r="AL86" s="49">
        <f t="shared" si="92"/>
        <v>0</v>
      </c>
      <c r="AM86" s="50">
        <f t="shared" si="92"/>
        <v>0</v>
      </c>
      <c r="AN86" s="51">
        <f t="shared" si="92"/>
        <v>0</v>
      </c>
      <c r="AO86" s="46"/>
      <c r="AP86" s="47"/>
      <c r="AQ86" s="48"/>
      <c r="AR86" s="49">
        <f aca="true" t="shared" si="93" ref="AR86:BI86">SUM(AR84:AR85)</f>
        <v>0</v>
      </c>
      <c r="AS86" s="50">
        <f t="shared" si="93"/>
        <v>0</v>
      </c>
      <c r="AT86" s="51">
        <f t="shared" si="93"/>
        <v>0</v>
      </c>
      <c r="AU86" s="49">
        <f t="shared" si="93"/>
        <v>0</v>
      </c>
      <c r="AV86" s="50">
        <f t="shared" si="93"/>
        <v>3</v>
      </c>
      <c r="AW86" s="51">
        <f t="shared" si="93"/>
        <v>0</v>
      </c>
      <c r="AX86" s="49">
        <f t="shared" si="93"/>
        <v>0</v>
      </c>
      <c r="AY86" s="50">
        <f t="shared" si="93"/>
        <v>0</v>
      </c>
      <c r="AZ86" s="51">
        <f t="shared" si="93"/>
        <v>0</v>
      </c>
      <c r="BA86" s="49">
        <f t="shared" si="93"/>
        <v>2</v>
      </c>
      <c r="BB86" s="50">
        <f t="shared" si="93"/>
        <v>0</v>
      </c>
      <c r="BC86" s="51">
        <f t="shared" si="93"/>
        <v>1</v>
      </c>
      <c r="BD86" s="49">
        <f t="shared" si="93"/>
        <v>0</v>
      </c>
      <c r="BE86" s="50">
        <f t="shared" si="93"/>
        <v>0</v>
      </c>
      <c r="BF86" s="51">
        <f t="shared" si="93"/>
        <v>3</v>
      </c>
      <c r="BG86" s="49">
        <f t="shared" si="93"/>
        <v>1</v>
      </c>
      <c r="BH86" s="50">
        <f t="shared" si="93"/>
        <v>0</v>
      </c>
      <c r="BI86" s="51">
        <f t="shared" si="93"/>
        <v>3</v>
      </c>
      <c r="BJ86" s="46"/>
      <c r="BK86" s="47"/>
      <c r="BL86" s="48"/>
      <c r="BM86" s="49">
        <f aca="true" t="shared" si="94" ref="BM86:BR86">SUM(BM84:BM85)</f>
        <v>0</v>
      </c>
      <c r="BN86" s="50">
        <f t="shared" si="94"/>
        <v>0</v>
      </c>
      <c r="BO86" s="51">
        <f t="shared" si="94"/>
        <v>0</v>
      </c>
      <c r="BP86" s="49">
        <f t="shared" si="94"/>
        <v>0</v>
      </c>
      <c r="BQ86" s="50">
        <f t="shared" si="94"/>
        <v>0</v>
      </c>
      <c r="BR86" s="51">
        <f t="shared" si="94"/>
        <v>0</v>
      </c>
      <c r="BS86" s="49">
        <f>SUM(BS84:BS85)</f>
        <v>0</v>
      </c>
      <c r="BT86" s="50">
        <f>SUM(BT84:BT85)</f>
        <v>0</v>
      </c>
      <c r="BU86" s="51">
        <f>SUM(BU84:BU85)</f>
        <v>0</v>
      </c>
      <c r="BV86" s="52" t="s">
        <v>10</v>
      </c>
      <c r="BW86" s="53"/>
      <c r="BX86" s="147"/>
      <c r="BY86" s="54"/>
      <c r="BZ86" s="54"/>
      <c r="CA86" s="54"/>
      <c r="CB86" s="54"/>
      <c r="CC86" s="54"/>
    </row>
    <row r="87" spans="1:81" ht="16.5" customHeight="1">
      <c r="A87" s="173"/>
      <c r="B87" s="157">
        <f>SUM(B86:D86)</f>
        <v>0</v>
      </c>
      <c r="C87" s="158"/>
      <c r="D87" s="159"/>
      <c r="E87" s="157">
        <f>SUM(E86:G86)</f>
        <v>3</v>
      </c>
      <c r="F87" s="158"/>
      <c r="G87" s="159"/>
      <c r="H87" s="157">
        <f>SUM(H86:J86)</f>
        <v>4</v>
      </c>
      <c r="I87" s="158"/>
      <c r="J87" s="159"/>
      <c r="K87" s="157">
        <f>SUM(K86:M86)</f>
        <v>0</v>
      </c>
      <c r="L87" s="158"/>
      <c r="M87" s="159"/>
      <c r="N87" s="157">
        <f>SUM(N86:P86)</f>
        <v>0</v>
      </c>
      <c r="O87" s="158"/>
      <c r="P87" s="159"/>
      <c r="Q87" s="157">
        <f>SUM(Q86:S86)</f>
        <v>4</v>
      </c>
      <c r="R87" s="158"/>
      <c r="S87" s="159"/>
      <c r="T87" s="157">
        <f>SUM(T86:V86)</f>
        <v>0</v>
      </c>
      <c r="U87" s="158"/>
      <c r="V87" s="159"/>
      <c r="W87" s="157">
        <f>SUM(W86:Y86)</f>
        <v>4</v>
      </c>
      <c r="X87" s="158"/>
      <c r="Y87" s="159"/>
      <c r="Z87" s="157">
        <f>SUM(Z86:AB86)</f>
        <v>0</v>
      </c>
      <c r="AA87" s="158"/>
      <c r="AB87" s="159"/>
      <c r="AC87" s="157">
        <f>SUM(AC86:AE86)</f>
        <v>4</v>
      </c>
      <c r="AD87" s="158"/>
      <c r="AE87" s="159"/>
      <c r="AF87" s="157">
        <f>SUM(AF86:AH86)</f>
        <v>0</v>
      </c>
      <c r="AG87" s="158"/>
      <c r="AH87" s="159"/>
      <c r="AI87" s="157">
        <f>SUM(AI86:AK86)</f>
        <v>0</v>
      </c>
      <c r="AJ87" s="158"/>
      <c r="AK87" s="159"/>
      <c r="AL87" s="157">
        <f>SUM(AL86:AN86)</f>
        <v>0</v>
      </c>
      <c r="AM87" s="158"/>
      <c r="AN87" s="159"/>
      <c r="AO87" s="30"/>
      <c r="AP87" s="31"/>
      <c r="AQ87" s="32"/>
      <c r="AR87" s="157">
        <f>SUM(AR86:AT86)</f>
        <v>0</v>
      </c>
      <c r="AS87" s="158"/>
      <c r="AT87" s="159"/>
      <c r="AU87" s="157">
        <f>SUM(AU86:AW86)</f>
        <v>3</v>
      </c>
      <c r="AV87" s="158"/>
      <c r="AW87" s="159"/>
      <c r="AX87" s="157">
        <f>SUM(AX86:AZ86)</f>
        <v>0</v>
      </c>
      <c r="AY87" s="158"/>
      <c r="AZ87" s="159"/>
      <c r="BA87" s="157">
        <f>SUM(BA86:BC86)</f>
        <v>3</v>
      </c>
      <c r="BB87" s="158"/>
      <c r="BC87" s="159"/>
      <c r="BD87" s="157">
        <f>SUM(BD86:BF86)</f>
        <v>3</v>
      </c>
      <c r="BE87" s="158"/>
      <c r="BF87" s="159"/>
      <c r="BG87" s="157">
        <f>SUM(BG86:BI86)</f>
        <v>4</v>
      </c>
      <c r="BH87" s="158"/>
      <c r="BI87" s="159"/>
      <c r="BJ87" s="30"/>
      <c r="BK87" s="31"/>
      <c r="BL87" s="32"/>
      <c r="BM87" s="157">
        <f>SUM(BM86:BO86)</f>
        <v>0</v>
      </c>
      <c r="BN87" s="158"/>
      <c r="BO87" s="159"/>
      <c r="BP87" s="157">
        <f>SUM(BP86:BR86)</f>
        <v>0</v>
      </c>
      <c r="BQ87" s="158"/>
      <c r="BR87" s="159"/>
      <c r="BS87" s="157">
        <f>SUM(BS86:BU86)</f>
        <v>0</v>
      </c>
      <c r="BT87" s="158"/>
      <c r="BU87" s="159"/>
      <c r="BV87" s="6" t="s">
        <v>17</v>
      </c>
      <c r="BW87" s="12">
        <f>SUM(B87:BU87)</f>
        <v>32</v>
      </c>
      <c r="BX87" s="146">
        <f>'2009-2010'!AG35</f>
        <v>32</v>
      </c>
      <c r="BY87" s="4"/>
      <c r="BZ87" s="4"/>
      <c r="CA87" s="4"/>
      <c r="CB87" s="4"/>
      <c r="CC87" s="4"/>
    </row>
    <row r="88" spans="1:81" ht="16.5" customHeight="1">
      <c r="A88" s="171" t="s">
        <v>42</v>
      </c>
      <c r="B88" s="17">
        <v>0</v>
      </c>
      <c r="C88" s="18">
        <v>0</v>
      </c>
      <c r="D88" s="19">
        <v>0</v>
      </c>
      <c r="E88" s="17">
        <f>SUM('2010-2011'!E12+'2011-2012'!E12)</f>
        <v>2</v>
      </c>
      <c r="F88" s="18">
        <f>SUM('2010-2011'!F12+'2011-2012'!F12)</f>
        <v>3</v>
      </c>
      <c r="G88" s="19">
        <f>SUM('2010-2011'!G12+'2011-2012'!G12)</f>
        <v>2</v>
      </c>
      <c r="H88" s="17">
        <f>SUM('2010-2011'!K12+'2011-2012'!K12)</f>
        <v>2</v>
      </c>
      <c r="I88" s="18">
        <f>SUM('2010-2011'!L12+'2011-2012'!L12)</f>
        <v>1</v>
      </c>
      <c r="J88" s="19">
        <f>SUM('2010-2011'!M12+'2011-2012'!M12)</f>
        <v>2</v>
      </c>
      <c r="K88" s="17">
        <f>SUM('2010-2011'!Q12+'2011-2012'!N12)</f>
        <v>1</v>
      </c>
      <c r="L88" s="18">
        <f>SUM('2010-2011'!R12+'2011-2012'!O12)</f>
        <v>2</v>
      </c>
      <c r="M88" s="19">
        <f>SUM('2010-2011'!S12+'2011-2012'!P12)</f>
        <v>2</v>
      </c>
      <c r="N88" s="17">
        <v>0</v>
      </c>
      <c r="O88" s="18">
        <v>0</v>
      </c>
      <c r="P88" s="19">
        <v>0</v>
      </c>
      <c r="Q88" s="17">
        <f>SUM('2010-2011'!T12+'2011-2012'!T12)</f>
        <v>2</v>
      </c>
      <c r="R88" s="18">
        <f>SUM('2010-2011'!U12+'2011-2012'!U12)</f>
        <v>1</v>
      </c>
      <c r="S88" s="19">
        <f>SUM('2010-2011'!V12+'2011-2012'!V12)</f>
        <v>2</v>
      </c>
      <c r="T88" s="17">
        <f>SUM('2010-2011'!AC12+'2011-2012'!Z12)</f>
        <v>1</v>
      </c>
      <c r="U88" s="18">
        <f>SUM('2010-2011'!AD12+'2011-2012'!AA12)</f>
        <v>2</v>
      </c>
      <c r="V88" s="19">
        <f>SUM('2010-2011'!AE12+'2011-2012'!AB12)</f>
        <v>2</v>
      </c>
      <c r="W88" s="17">
        <f>SUM('2010-2011'!W12+'2011-2012'!W12)</f>
        <v>3</v>
      </c>
      <c r="X88" s="18">
        <f>SUM('2010-2011'!X12+'2011-2012'!X12)</f>
        <v>1</v>
      </c>
      <c r="Y88" s="19">
        <f>SUM('2010-2011'!Y12+'2011-2012'!Y12)</f>
        <v>1</v>
      </c>
      <c r="Z88" s="17">
        <v>0</v>
      </c>
      <c r="AA88" s="18">
        <v>0</v>
      </c>
      <c r="AB88" s="19">
        <v>0</v>
      </c>
      <c r="AC88" s="17">
        <v>0</v>
      </c>
      <c r="AD88" s="18">
        <v>0</v>
      </c>
      <c r="AE88" s="19">
        <v>0</v>
      </c>
      <c r="AF88" s="17">
        <v>0</v>
      </c>
      <c r="AG88" s="18">
        <v>0</v>
      </c>
      <c r="AH88" s="19">
        <v>0</v>
      </c>
      <c r="AI88" s="17">
        <v>0</v>
      </c>
      <c r="AJ88" s="18">
        <v>0</v>
      </c>
      <c r="AK88" s="19">
        <v>0</v>
      </c>
      <c r="AL88" s="17">
        <v>0</v>
      </c>
      <c r="AM88" s="18">
        <v>0</v>
      </c>
      <c r="AN88" s="19">
        <v>0</v>
      </c>
      <c r="AO88" s="17">
        <v>0</v>
      </c>
      <c r="AP88" s="18">
        <v>0</v>
      </c>
      <c r="AQ88" s="19">
        <v>0</v>
      </c>
      <c r="AR88" s="17">
        <v>0</v>
      </c>
      <c r="AS88" s="18">
        <v>0</v>
      </c>
      <c r="AT88" s="19">
        <v>0</v>
      </c>
      <c r="AU88" s="17">
        <v>0</v>
      </c>
      <c r="AV88" s="18">
        <v>0</v>
      </c>
      <c r="AW88" s="19">
        <v>0</v>
      </c>
      <c r="AX88" s="17">
        <v>0</v>
      </c>
      <c r="AY88" s="18">
        <v>0</v>
      </c>
      <c r="AZ88" s="19">
        <v>0</v>
      </c>
      <c r="BA88" s="17">
        <f>SUM('2010-2011'!N12)</f>
        <v>1</v>
      </c>
      <c r="BB88" s="18">
        <f>SUM('2010-2011'!O12)</f>
        <v>1</v>
      </c>
      <c r="BC88" s="19">
        <f>SUM('2010-2011'!P12)</f>
        <v>0</v>
      </c>
      <c r="BD88" s="17">
        <f>SUM('2010-2011'!Z12)</f>
        <v>1</v>
      </c>
      <c r="BE88" s="18">
        <f>SUM('2010-2011'!AA12)</f>
        <v>0</v>
      </c>
      <c r="BF88" s="19">
        <f>SUM('2010-2011'!AB12)</f>
        <v>1</v>
      </c>
      <c r="BG88" s="17">
        <f>SUM('2010-2011'!B12+'2011-2012'!B12)</f>
        <v>1</v>
      </c>
      <c r="BH88" s="18">
        <f>SUM('2010-2011'!C12+'2011-2012'!C12)</f>
        <v>2</v>
      </c>
      <c r="BI88" s="19">
        <f>SUM('2010-2011'!D12+'2011-2012'!D12)</f>
        <v>3</v>
      </c>
      <c r="BJ88" s="17">
        <v>0</v>
      </c>
      <c r="BK88" s="18">
        <v>0</v>
      </c>
      <c r="BL88" s="19">
        <v>0</v>
      </c>
      <c r="BM88" s="23"/>
      <c r="BN88" s="24"/>
      <c r="BO88" s="25"/>
      <c r="BP88" s="17">
        <f>SUM('2010-2011'!AF12+'2011-2012'!AC12)</f>
        <v>5</v>
      </c>
      <c r="BQ88" s="18">
        <f>SUM('2010-2011'!AG12+'2011-2012'!AD12)</f>
        <v>0</v>
      </c>
      <c r="BR88" s="19">
        <f>SUM('2010-2011'!AH12+'2011-2012'!AE12)</f>
        <v>0</v>
      </c>
      <c r="BS88" s="17">
        <f>SUM('2011-2012'!Q12)</f>
        <v>2</v>
      </c>
      <c r="BT88" s="18">
        <f>SUM('2011-2012'!R12)</f>
        <v>0</v>
      </c>
      <c r="BU88" s="19">
        <f>SUM('2011-2012'!S12)</f>
        <v>1</v>
      </c>
      <c r="BV88" s="5" t="s">
        <v>8</v>
      </c>
      <c r="BW88" s="13"/>
      <c r="BX88" s="146"/>
      <c r="BY88" s="4"/>
      <c r="BZ88" s="4"/>
      <c r="CA88" s="4"/>
      <c r="CB88" s="4"/>
      <c r="CC88" s="4"/>
    </row>
    <row r="89" spans="1:81" ht="16.5" customHeight="1">
      <c r="A89" s="172"/>
      <c r="B89" s="20">
        <v>0</v>
      </c>
      <c r="C89" s="21">
        <v>0</v>
      </c>
      <c r="D89" s="22">
        <v>0</v>
      </c>
      <c r="E89" s="20">
        <f>SUM('2010-2011'!E13+'2011-2012'!E13)</f>
        <v>0</v>
      </c>
      <c r="F89" s="21">
        <f>SUM('2010-2011'!F13+'2011-2012'!F13)</f>
        <v>0</v>
      </c>
      <c r="G89" s="22">
        <f>SUM('2010-2011'!G13+'2011-2012'!G13)</f>
        <v>4</v>
      </c>
      <c r="H89" s="20">
        <f>SUM('2010-2011'!K13+'2011-2012'!K13)</f>
        <v>3</v>
      </c>
      <c r="I89" s="21">
        <f>SUM('2010-2011'!L13+'2011-2012'!L13)</f>
        <v>0</v>
      </c>
      <c r="J89" s="22">
        <f>SUM('2010-2011'!M13+'2011-2012'!M13)</f>
        <v>1</v>
      </c>
      <c r="K89" s="20">
        <f>SUM('2010-2011'!Q13+'2011-2012'!N13)</f>
        <v>1</v>
      </c>
      <c r="L89" s="21">
        <f>SUM('2010-2011'!R13+'2011-2012'!O13)</f>
        <v>1</v>
      </c>
      <c r="M89" s="22">
        <f>SUM('2010-2011'!S13+'2011-2012'!P13)</f>
        <v>0</v>
      </c>
      <c r="N89" s="20">
        <v>0</v>
      </c>
      <c r="O89" s="21">
        <v>0</v>
      </c>
      <c r="P89" s="22">
        <v>0</v>
      </c>
      <c r="Q89" s="20">
        <f>SUM('2010-2011'!T13+'2011-2012'!T13)</f>
        <v>2</v>
      </c>
      <c r="R89" s="21">
        <f>SUM('2010-2011'!U13+'2011-2012'!U13)</f>
        <v>0</v>
      </c>
      <c r="S89" s="22">
        <f>SUM('2010-2011'!V13+'2011-2012'!V13)</f>
        <v>0</v>
      </c>
      <c r="T89" s="20">
        <f>SUM('2010-2011'!AC13+'2011-2012'!Z13)</f>
        <v>1</v>
      </c>
      <c r="U89" s="21">
        <f>SUM('2010-2011'!AD13+'2011-2012'!AA13)</f>
        <v>0</v>
      </c>
      <c r="V89" s="22">
        <f>SUM('2010-2011'!AE13+'2011-2012'!AB13)</f>
        <v>1</v>
      </c>
      <c r="W89" s="20">
        <f>SUM('2010-2011'!W13+'2011-2012'!W13)</f>
        <v>0</v>
      </c>
      <c r="X89" s="21">
        <f>SUM('2010-2011'!X13+'2011-2012'!X13)</f>
        <v>0</v>
      </c>
      <c r="Y89" s="22">
        <f>SUM('2010-2011'!Y13+'2011-2012'!Y13)</f>
        <v>0</v>
      </c>
      <c r="Z89" s="20">
        <v>0</v>
      </c>
      <c r="AA89" s="21">
        <v>0</v>
      </c>
      <c r="AB89" s="22">
        <v>0</v>
      </c>
      <c r="AC89" s="20">
        <v>0</v>
      </c>
      <c r="AD89" s="21">
        <v>0</v>
      </c>
      <c r="AE89" s="22">
        <v>0</v>
      </c>
      <c r="AF89" s="20">
        <v>0</v>
      </c>
      <c r="AG89" s="21">
        <v>0</v>
      </c>
      <c r="AH89" s="22">
        <v>0</v>
      </c>
      <c r="AI89" s="20">
        <v>0</v>
      </c>
      <c r="AJ89" s="21">
        <v>0</v>
      </c>
      <c r="AK89" s="22">
        <v>0</v>
      </c>
      <c r="AL89" s="20">
        <v>0</v>
      </c>
      <c r="AM89" s="21">
        <v>0</v>
      </c>
      <c r="AN89" s="22">
        <v>0</v>
      </c>
      <c r="AO89" s="20">
        <v>0</v>
      </c>
      <c r="AP89" s="21">
        <v>0</v>
      </c>
      <c r="AQ89" s="22">
        <v>0</v>
      </c>
      <c r="AR89" s="20">
        <v>0</v>
      </c>
      <c r="AS89" s="21">
        <v>0</v>
      </c>
      <c r="AT89" s="22">
        <v>0</v>
      </c>
      <c r="AU89" s="20">
        <v>0</v>
      </c>
      <c r="AV89" s="21">
        <v>0</v>
      </c>
      <c r="AW89" s="22">
        <v>0</v>
      </c>
      <c r="AX89" s="20">
        <v>0</v>
      </c>
      <c r="AY89" s="21">
        <v>0</v>
      </c>
      <c r="AZ89" s="22">
        <v>0</v>
      </c>
      <c r="BA89" s="20">
        <f>SUM('2010-2011'!N13)</f>
        <v>0</v>
      </c>
      <c r="BB89" s="21">
        <f>SUM('2010-2011'!O13)</f>
        <v>0</v>
      </c>
      <c r="BC89" s="22">
        <f>SUM('2010-2011'!P13)</f>
        <v>2</v>
      </c>
      <c r="BD89" s="20">
        <f>SUM('2010-2011'!Z13)</f>
        <v>0</v>
      </c>
      <c r="BE89" s="21">
        <f>SUM('2010-2011'!AA13)</f>
        <v>0</v>
      </c>
      <c r="BF89" s="22">
        <f>SUM('2010-2011'!AB13)</f>
        <v>0</v>
      </c>
      <c r="BG89" s="20">
        <f>SUM('2010-2011'!B13+'2011-2012'!B13)</f>
        <v>0</v>
      </c>
      <c r="BH89" s="21">
        <f>SUM('2010-2011'!C13+'2011-2012'!C13)</f>
        <v>2</v>
      </c>
      <c r="BI89" s="22">
        <f>SUM('2010-2011'!D13+'2011-2012'!D13)</f>
        <v>0</v>
      </c>
      <c r="BJ89" s="20">
        <v>0</v>
      </c>
      <c r="BK89" s="21">
        <v>0</v>
      </c>
      <c r="BL89" s="22">
        <v>0</v>
      </c>
      <c r="BM89" s="26"/>
      <c r="BN89" s="27"/>
      <c r="BO89" s="28"/>
      <c r="BP89" s="20">
        <f>SUM('2010-2011'!AF13+'2011-2012'!AC13)</f>
        <v>0</v>
      </c>
      <c r="BQ89" s="21">
        <f>SUM('2010-2011'!AG13+'2011-2012'!AD13)</f>
        <v>0</v>
      </c>
      <c r="BR89" s="22">
        <f>SUM('2010-2011'!AH13+'2011-2012'!AE13)</f>
        <v>0</v>
      </c>
      <c r="BS89" s="20">
        <f>SUM('2011-2012'!Q13)</f>
        <v>0</v>
      </c>
      <c r="BT89" s="21">
        <f>SUM('2011-2012'!R13)</f>
        <v>0</v>
      </c>
      <c r="BU89" s="22">
        <f>SUM('2011-2012'!S13)</f>
        <v>0</v>
      </c>
      <c r="BV89" s="5" t="s">
        <v>9</v>
      </c>
      <c r="BW89" s="11"/>
      <c r="BX89" s="146"/>
      <c r="BY89" s="4"/>
      <c r="BZ89" s="4"/>
      <c r="CA89" s="4"/>
      <c r="CB89" s="4"/>
      <c r="CC89" s="4"/>
    </row>
    <row r="90" spans="1:81" s="55" customFormat="1" ht="16.5" customHeight="1">
      <c r="A90" s="172"/>
      <c r="B90" s="49">
        <f>SUM(B88:B89)</f>
        <v>0</v>
      </c>
      <c r="C90" s="50">
        <f>SUM(C88:C89)</f>
        <v>0</v>
      </c>
      <c r="D90" s="51">
        <f>SUM(D88:D89)</f>
        <v>0</v>
      </c>
      <c r="E90" s="49">
        <f>SUM('2010-2011'!E14+'2011-2012'!E14)</f>
        <v>2</v>
      </c>
      <c r="F90" s="50">
        <f>SUM('2010-2011'!F14+'2011-2012'!F14)</f>
        <v>3</v>
      </c>
      <c r="G90" s="51">
        <f>SUM('2010-2011'!G14+'2011-2012'!G14)</f>
        <v>6</v>
      </c>
      <c r="H90" s="49">
        <f>SUM('2010-2011'!K14+'2011-2012'!K14)</f>
        <v>5</v>
      </c>
      <c r="I90" s="50">
        <f>SUM('2010-2011'!L14+'2011-2012'!L14)</f>
        <v>1</v>
      </c>
      <c r="J90" s="51">
        <f>SUM('2010-2011'!M14+'2011-2012'!M14)</f>
        <v>3</v>
      </c>
      <c r="K90" s="49">
        <f>SUM('2010-2011'!Q14+'2011-2012'!N14)</f>
        <v>2</v>
      </c>
      <c r="L90" s="50">
        <f>SUM('2010-2011'!R14+'2011-2012'!O14)</f>
        <v>3</v>
      </c>
      <c r="M90" s="51">
        <f>SUM('2010-2011'!S14+'2011-2012'!P14)</f>
        <v>2</v>
      </c>
      <c r="N90" s="49">
        <f>SUM(N88:N89)</f>
        <v>0</v>
      </c>
      <c r="O90" s="50">
        <f>SUM(O88:O89)</f>
        <v>0</v>
      </c>
      <c r="P90" s="51">
        <f>SUM(P88:P89)</f>
        <v>0</v>
      </c>
      <c r="Q90" s="49">
        <f>SUM('2010-2011'!T14+'2011-2012'!T14)</f>
        <v>4</v>
      </c>
      <c r="R90" s="50">
        <f>SUM('2010-2011'!U14+'2011-2012'!U14)</f>
        <v>1</v>
      </c>
      <c r="S90" s="51">
        <f>SUM('2010-2011'!V14+'2011-2012'!V14)</f>
        <v>2</v>
      </c>
      <c r="T90" s="49">
        <f>SUM('2010-2011'!AC14+'2011-2012'!Z14)</f>
        <v>2</v>
      </c>
      <c r="U90" s="50">
        <f>SUM('2010-2011'!AD14+'2011-2012'!AA14)</f>
        <v>2</v>
      </c>
      <c r="V90" s="51">
        <f>SUM('2010-2011'!AE14+'2011-2012'!AB14)</f>
        <v>3</v>
      </c>
      <c r="W90" s="49">
        <f>SUM('2010-2011'!W14+'2011-2012'!W14)</f>
        <v>3</v>
      </c>
      <c r="X90" s="50">
        <f>SUM('2010-2011'!X14+'2011-2012'!X14)</f>
        <v>1</v>
      </c>
      <c r="Y90" s="51">
        <f>SUM('2010-2011'!Y14+'2011-2012'!Y14)</f>
        <v>1</v>
      </c>
      <c r="Z90" s="49">
        <f aca="true" t="shared" si="95" ref="Z90:AZ90">SUM(Z88:Z89)</f>
        <v>0</v>
      </c>
      <c r="AA90" s="50">
        <f t="shared" si="95"/>
        <v>0</v>
      </c>
      <c r="AB90" s="51">
        <f t="shared" si="95"/>
        <v>0</v>
      </c>
      <c r="AC90" s="49">
        <f t="shared" si="95"/>
        <v>0</v>
      </c>
      <c r="AD90" s="50">
        <f t="shared" si="95"/>
        <v>0</v>
      </c>
      <c r="AE90" s="51">
        <f t="shared" si="95"/>
        <v>0</v>
      </c>
      <c r="AF90" s="49">
        <f t="shared" si="95"/>
        <v>0</v>
      </c>
      <c r="AG90" s="50">
        <f t="shared" si="95"/>
        <v>0</v>
      </c>
      <c r="AH90" s="51">
        <f t="shared" si="95"/>
        <v>0</v>
      </c>
      <c r="AI90" s="49">
        <f t="shared" si="95"/>
        <v>0</v>
      </c>
      <c r="AJ90" s="50">
        <f t="shared" si="95"/>
        <v>0</v>
      </c>
      <c r="AK90" s="51">
        <f t="shared" si="95"/>
        <v>0</v>
      </c>
      <c r="AL90" s="49">
        <f t="shared" si="95"/>
        <v>0</v>
      </c>
      <c r="AM90" s="50">
        <f t="shared" si="95"/>
        <v>0</v>
      </c>
      <c r="AN90" s="51">
        <f t="shared" si="95"/>
        <v>0</v>
      </c>
      <c r="AO90" s="49">
        <f t="shared" si="95"/>
        <v>0</v>
      </c>
      <c r="AP90" s="50">
        <f t="shared" si="95"/>
        <v>0</v>
      </c>
      <c r="AQ90" s="51">
        <f t="shared" si="95"/>
        <v>0</v>
      </c>
      <c r="AR90" s="49">
        <f t="shared" si="95"/>
        <v>0</v>
      </c>
      <c r="AS90" s="50">
        <f t="shared" si="95"/>
        <v>0</v>
      </c>
      <c r="AT90" s="51">
        <f t="shared" si="95"/>
        <v>0</v>
      </c>
      <c r="AU90" s="49">
        <f t="shared" si="95"/>
        <v>0</v>
      </c>
      <c r="AV90" s="50">
        <f t="shared" si="95"/>
        <v>0</v>
      </c>
      <c r="AW90" s="51">
        <f t="shared" si="95"/>
        <v>0</v>
      </c>
      <c r="AX90" s="49">
        <f t="shared" si="95"/>
        <v>0</v>
      </c>
      <c r="AY90" s="50">
        <f t="shared" si="95"/>
        <v>0</v>
      </c>
      <c r="AZ90" s="51">
        <f t="shared" si="95"/>
        <v>0</v>
      </c>
      <c r="BA90" s="49">
        <f aca="true" t="shared" si="96" ref="BA90:BF90">SUM(BA88:BA89)</f>
        <v>1</v>
      </c>
      <c r="BB90" s="50">
        <f t="shared" si="96"/>
        <v>1</v>
      </c>
      <c r="BC90" s="51">
        <f t="shared" si="96"/>
        <v>2</v>
      </c>
      <c r="BD90" s="49">
        <f t="shared" si="96"/>
        <v>1</v>
      </c>
      <c r="BE90" s="50">
        <f t="shared" si="96"/>
        <v>0</v>
      </c>
      <c r="BF90" s="51">
        <f t="shared" si="96"/>
        <v>1</v>
      </c>
      <c r="BG90" s="49">
        <f>SUM('2010-2011'!B14+'2011-2012'!B14)</f>
        <v>1</v>
      </c>
      <c r="BH90" s="50">
        <f>SUM('2010-2011'!C14+'2011-2012'!C14)</f>
        <v>4</v>
      </c>
      <c r="BI90" s="51">
        <f>SUM('2010-2011'!D14+'2011-2012'!D14)</f>
        <v>3</v>
      </c>
      <c r="BJ90" s="49">
        <f>SUM(BJ88:BJ89)</f>
        <v>0</v>
      </c>
      <c r="BK90" s="50">
        <f>SUM(BK88:BK89)</f>
        <v>0</v>
      </c>
      <c r="BL90" s="51">
        <f>SUM(BL88:BL89)</f>
        <v>0</v>
      </c>
      <c r="BM90" s="46"/>
      <c r="BN90" s="47"/>
      <c r="BO90" s="48"/>
      <c r="BP90" s="49">
        <f>SUM('2010-2011'!AF14+'2011-2012'!AC14)</f>
        <v>5</v>
      </c>
      <c r="BQ90" s="50">
        <f>SUM('2010-2011'!AG14+'2011-2012'!AD14)</f>
        <v>0</v>
      </c>
      <c r="BR90" s="51">
        <f>SUM('2010-2011'!AH14+'2011-2012'!AE14)</f>
        <v>0</v>
      </c>
      <c r="BS90" s="49">
        <f>SUM('2011-2012'!Q14)</f>
        <v>2</v>
      </c>
      <c r="BT90" s="50">
        <f>SUM('2011-2012'!R14)</f>
        <v>0</v>
      </c>
      <c r="BU90" s="51">
        <f>SUM('2011-2012'!S14)</f>
        <v>1</v>
      </c>
      <c r="BV90" s="52" t="s">
        <v>10</v>
      </c>
      <c r="BW90" s="53"/>
      <c r="BX90" s="147"/>
      <c r="BY90" s="54"/>
      <c r="BZ90" s="54"/>
      <c r="CA90" s="54"/>
      <c r="CB90" s="54"/>
      <c r="CC90" s="54"/>
    </row>
    <row r="91" spans="1:81" ht="16.5" customHeight="1">
      <c r="A91" s="173"/>
      <c r="B91" s="157">
        <f>SUM(B90:D90)</f>
        <v>0</v>
      </c>
      <c r="C91" s="158"/>
      <c r="D91" s="159"/>
      <c r="E91" s="157">
        <f>SUM(E90:G90)</f>
        <v>11</v>
      </c>
      <c r="F91" s="158"/>
      <c r="G91" s="159"/>
      <c r="H91" s="157">
        <f>SUM(H90:J90)</f>
        <v>9</v>
      </c>
      <c r="I91" s="158"/>
      <c r="J91" s="159"/>
      <c r="K91" s="157">
        <f>SUM(K90:M90)</f>
        <v>7</v>
      </c>
      <c r="L91" s="158"/>
      <c r="M91" s="159"/>
      <c r="N91" s="157">
        <f>SUM(N90:P90)</f>
        <v>0</v>
      </c>
      <c r="O91" s="158"/>
      <c r="P91" s="159"/>
      <c r="Q91" s="157">
        <f>SUM(Q90:S90)</f>
        <v>7</v>
      </c>
      <c r="R91" s="158"/>
      <c r="S91" s="159"/>
      <c r="T91" s="157">
        <f>SUM(T90:V90)</f>
        <v>7</v>
      </c>
      <c r="U91" s="158"/>
      <c r="V91" s="159"/>
      <c r="W91" s="157">
        <f>SUM(W90:Y90)</f>
        <v>5</v>
      </c>
      <c r="X91" s="158"/>
      <c r="Y91" s="159"/>
      <c r="Z91" s="157">
        <f>SUM(Z90:AB90)</f>
        <v>0</v>
      </c>
      <c r="AA91" s="158"/>
      <c r="AB91" s="159"/>
      <c r="AC91" s="157">
        <f>SUM(AC90:AE90)</f>
        <v>0</v>
      </c>
      <c r="AD91" s="158"/>
      <c r="AE91" s="159"/>
      <c r="AF91" s="157">
        <f>SUM(AF90:AH90)</f>
        <v>0</v>
      </c>
      <c r="AG91" s="158"/>
      <c r="AH91" s="159"/>
      <c r="AI91" s="157">
        <f>SUM(AI90:AK90)</f>
        <v>0</v>
      </c>
      <c r="AJ91" s="158"/>
      <c r="AK91" s="159"/>
      <c r="AL91" s="157">
        <f>SUM(AL90:AN90)</f>
        <v>0</v>
      </c>
      <c r="AM91" s="158"/>
      <c r="AN91" s="159"/>
      <c r="AO91" s="157">
        <f>SUM(AO90:AQ90)</f>
        <v>0</v>
      </c>
      <c r="AP91" s="158"/>
      <c r="AQ91" s="159"/>
      <c r="AR91" s="157">
        <f>SUM(AR90:AT90)</f>
        <v>0</v>
      </c>
      <c r="AS91" s="158"/>
      <c r="AT91" s="159"/>
      <c r="AU91" s="157">
        <f>SUM(AU90:AW90)</f>
        <v>0</v>
      </c>
      <c r="AV91" s="158"/>
      <c r="AW91" s="159"/>
      <c r="AX91" s="157">
        <f>SUM(AX90:AZ90)</f>
        <v>0</v>
      </c>
      <c r="AY91" s="158"/>
      <c r="AZ91" s="159"/>
      <c r="BA91" s="157">
        <f>SUM(BA90:BC90)</f>
        <v>4</v>
      </c>
      <c r="BB91" s="158"/>
      <c r="BC91" s="159"/>
      <c r="BD91" s="157">
        <f>SUM(BD90:BF90)</f>
        <v>2</v>
      </c>
      <c r="BE91" s="158"/>
      <c r="BF91" s="159"/>
      <c r="BG91" s="157">
        <f>SUM(BG90:BI90)</f>
        <v>8</v>
      </c>
      <c r="BH91" s="158"/>
      <c r="BI91" s="159"/>
      <c r="BJ91" s="157">
        <f>SUM(BJ90:BL90)</f>
        <v>0</v>
      </c>
      <c r="BK91" s="160"/>
      <c r="BL91" s="161"/>
      <c r="BM91" s="30"/>
      <c r="BN91" s="31"/>
      <c r="BO91" s="32"/>
      <c r="BP91" s="157">
        <f>SUM(BP90:BR90)</f>
        <v>5</v>
      </c>
      <c r="BQ91" s="158"/>
      <c r="BR91" s="159"/>
      <c r="BS91" s="157">
        <f>SUM(BS90:BU90)</f>
        <v>3</v>
      </c>
      <c r="BT91" s="158"/>
      <c r="BU91" s="159"/>
      <c r="BV91" s="6" t="s">
        <v>17</v>
      </c>
      <c r="BW91" s="12">
        <f>SUM(B91:BU91)</f>
        <v>68</v>
      </c>
      <c r="BX91" s="146">
        <f>'2010-2011'!AJ15</f>
        <v>30</v>
      </c>
      <c r="BY91" s="4"/>
      <c r="BZ91" s="4"/>
      <c r="CA91" s="4"/>
      <c r="CB91" s="4"/>
      <c r="CC91" s="4"/>
    </row>
    <row r="92" spans="1:81" ht="16.5" customHeight="1">
      <c r="A92" s="171" t="s">
        <v>43</v>
      </c>
      <c r="B92" s="17">
        <v>0</v>
      </c>
      <c r="C92" s="18">
        <v>0</v>
      </c>
      <c r="D92" s="19">
        <v>0</v>
      </c>
      <c r="E92" s="17">
        <f>SUM('2010-2011'!E44+'2011-2012'!E40)</f>
        <v>1</v>
      </c>
      <c r="F92" s="18">
        <f>SUM('2010-2011'!F44+'2011-2012'!F40)</f>
        <v>2</v>
      </c>
      <c r="G92" s="19">
        <f>SUM('2010-2011'!G44+'2011-2012'!G40)</f>
        <v>2</v>
      </c>
      <c r="H92" s="17">
        <f>SUM('2010-2011'!K44+'2011-2012'!K40)</f>
        <v>0</v>
      </c>
      <c r="I92" s="18">
        <f>SUM('2010-2011'!L44+'2011-2012'!L40)</f>
        <v>2</v>
      </c>
      <c r="J92" s="19">
        <f>SUM('2010-2011'!M44+'2011-2012'!M40)</f>
        <v>3</v>
      </c>
      <c r="K92" s="17">
        <f>SUM('2010-2011'!Q44+'2011-2012'!N40)</f>
        <v>3</v>
      </c>
      <c r="L92" s="18">
        <f>SUM('2010-2011'!R44+'2011-2012'!O40)</f>
        <v>0</v>
      </c>
      <c r="M92" s="19">
        <f>SUM('2010-2011'!S44+'2011-2012'!P40)</f>
        <v>2</v>
      </c>
      <c r="N92" s="23"/>
      <c r="O92" s="24"/>
      <c r="P92" s="25"/>
      <c r="Q92" s="17">
        <f>SUM('2010-2011'!T44+'2011-2012'!T40)</f>
        <v>1</v>
      </c>
      <c r="R92" s="18">
        <f>SUM('2010-2011'!U44+'2011-2012'!U40)</f>
        <v>2</v>
      </c>
      <c r="S92" s="19">
        <f>SUM('2010-2011'!V44+'2011-2012'!V40)</f>
        <v>2</v>
      </c>
      <c r="T92" s="17">
        <f>SUM('2010-2011'!AC44+'2011-2012'!Z40)</f>
        <v>1</v>
      </c>
      <c r="U92" s="18">
        <f>SUM('2010-2011'!AD44+'2011-2012'!AA40)</f>
        <v>1</v>
      </c>
      <c r="V92" s="19">
        <f>SUM('2010-2011'!AE44+'2011-2012'!AB40)</f>
        <v>3</v>
      </c>
      <c r="W92" s="17">
        <f>SUM('2010-2011'!W44+'2011-2012'!W40)</f>
        <v>3</v>
      </c>
      <c r="X92" s="18">
        <f>SUM('2010-2011'!X44+'2011-2012'!X40)</f>
        <v>1</v>
      </c>
      <c r="Y92" s="19">
        <f>SUM('2010-2011'!Y44+'2011-2012'!Y40)</f>
        <v>1</v>
      </c>
      <c r="Z92" s="17">
        <v>0</v>
      </c>
      <c r="AA92" s="18">
        <v>0</v>
      </c>
      <c r="AB92" s="19">
        <v>0</v>
      </c>
      <c r="AC92" s="17">
        <v>0</v>
      </c>
      <c r="AD92" s="18">
        <v>0</v>
      </c>
      <c r="AE92" s="19">
        <v>0</v>
      </c>
      <c r="AF92" s="17">
        <v>0</v>
      </c>
      <c r="AG92" s="18">
        <v>0</v>
      </c>
      <c r="AH92" s="19">
        <v>0</v>
      </c>
      <c r="AI92" s="17">
        <v>0</v>
      </c>
      <c r="AJ92" s="18">
        <v>0</v>
      </c>
      <c r="AK92" s="19">
        <v>0</v>
      </c>
      <c r="AL92" s="17">
        <v>0</v>
      </c>
      <c r="AM92" s="18">
        <v>0</v>
      </c>
      <c r="AN92" s="19">
        <v>0</v>
      </c>
      <c r="AO92" s="17">
        <v>0</v>
      </c>
      <c r="AP92" s="18">
        <v>0</v>
      </c>
      <c r="AQ92" s="19">
        <v>0</v>
      </c>
      <c r="AR92" s="17">
        <v>0</v>
      </c>
      <c r="AS92" s="18">
        <v>0</v>
      </c>
      <c r="AT92" s="19">
        <v>0</v>
      </c>
      <c r="AU92" s="23"/>
      <c r="AV92" s="24"/>
      <c r="AW92" s="25"/>
      <c r="AX92" s="17">
        <v>0</v>
      </c>
      <c r="AY92" s="18">
        <v>0</v>
      </c>
      <c r="AZ92" s="19">
        <v>0</v>
      </c>
      <c r="BA92" s="17">
        <f>SUM('2010-2011'!N44)</f>
        <v>1</v>
      </c>
      <c r="BB92" s="18">
        <f>SUM('2010-2011'!O44)</f>
        <v>0</v>
      </c>
      <c r="BC92" s="19">
        <f>SUM('2010-2011'!P44)</f>
        <v>1</v>
      </c>
      <c r="BD92" s="17">
        <f>SUM('2010-2011'!Z44)</f>
        <v>0</v>
      </c>
      <c r="BE92" s="18">
        <f>SUM('2010-2011'!AA44)</f>
        <v>0</v>
      </c>
      <c r="BF92" s="19">
        <f>SUM('2010-2011'!AB44)</f>
        <v>2</v>
      </c>
      <c r="BG92" s="17">
        <f>SUM('2010-2011'!B44+'2011-2012'!B40)</f>
        <v>1</v>
      </c>
      <c r="BH92" s="18">
        <f>SUM('2010-2011'!C44+'2011-2012'!C40)</f>
        <v>2</v>
      </c>
      <c r="BI92" s="19">
        <f>SUM('2010-2011'!D44+'2011-2012'!D40)</f>
        <v>2</v>
      </c>
      <c r="BJ92" s="17">
        <v>0</v>
      </c>
      <c r="BK92" s="18">
        <v>0</v>
      </c>
      <c r="BL92" s="19">
        <v>0</v>
      </c>
      <c r="BM92" s="17">
        <f>SUM('2010-2011'!H44+'2011-2012'!H40)</f>
        <v>0</v>
      </c>
      <c r="BN92" s="18">
        <f>SUM('2010-2011'!I44+'2011-2012'!I40)</f>
        <v>0</v>
      </c>
      <c r="BO92" s="19">
        <f>SUM('2010-2011'!J44+'2011-2012'!J40)</f>
        <v>5</v>
      </c>
      <c r="BP92" s="23"/>
      <c r="BQ92" s="24"/>
      <c r="BR92" s="25"/>
      <c r="BS92" s="17">
        <f>SUM('2011-2012'!Q40)</f>
        <v>0</v>
      </c>
      <c r="BT92" s="18">
        <f>SUM('2011-2012'!R40)</f>
        <v>2</v>
      </c>
      <c r="BU92" s="19">
        <f>SUM('2011-2012'!S40)</f>
        <v>1</v>
      </c>
      <c r="BV92" s="5" t="s">
        <v>8</v>
      </c>
      <c r="BW92" s="13"/>
      <c r="BX92" s="146"/>
      <c r="BY92" s="4"/>
      <c r="BZ92" s="4"/>
      <c r="CA92" s="4"/>
      <c r="CB92" s="4"/>
      <c r="CC92" s="4"/>
    </row>
    <row r="93" spans="1:81" ht="16.5" customHeight="1">
      <c r="A93" s="172"/>
      <c r="B93" s="20">
        <v>0</v>
      </c>
      <c r="C93" s="21">
        <v>0</v>
      </c>
      <c r="D93" s="22">
        <v>0</v>
      </c>
      <c r="E93" s="20">
        <f>SUM('2010-2011'!E45+'2011-2012'!E41)</f>
        <v>1</v>
      </c>
      <c r="F93" s="21">
        <f>SUM('2010-2011'!F45+'2011-2012'!F41)</f>
        <v>0</v>
      </c>
      <c r="G93" s="22">
        <f>SUM('2010-2011'!G45+'2011-2012'!G41)</f>
        <v>1</v>
      </c>
      <c r="H93" s="20">
        <f>SUM('2010-2011'!K45+'2011-2012'!K41)</f>
        <v>0</v>
      </c>
      <c r="I93" s="21">
        <f>SUM('2010-2011'!L45+'2011-2012'!L41)</f>
        <v>0</v>
      </c>
      <c r="J93" s="22">
        <f>SUM('2010-2011'!M45+'2011-2012'!M41)</f>
        <v>0</v>
      </c>
      <c r="K93" s="20">
        <f>SUM('2010-2011'!Q45+'2011-2012'!N41)</f>
        <v>0</v>
      </c>
      <c r="L93" s="21">
        <f>SUM('2010-2011'!R45+'2011-2012'!O41)</f>
        <v>0</v>
      </c>
      <c r="M93" s="22">
        <f>SUM('2010-2011'!S45+'2011-2012'!P41)</f>
        <v>0</v>
      </c>
      <c r="N93" s="26"/>
      <c r="O93" s="27"/>
      <c r="P93" s="28"/>
      <c r="Q93" s="20">
        <f>SUM('2010-2011'!T45+'2011-2012'!T41)</f>
        <v>0</v>
      </c>
      <c r="R93" s="21">
        <f>SUM('2010-2011'!U45+'2011-2012'!U41)</f>
        <v>0</v>
      </c>
      <c r="S93" s="22">
        <f>SUM('2010-2011'!V45+'2011-2012'!V41)</f>
        <v>2</v>
      </c>
      <c r="T93" s="20">
        <f>SUM('2010-2011'!AC45+'2011-2012'!Z41)</f>
        <v>1</v>
      </c>
      <c r="U93" s="21">
        <f>SUM('2010-2011'!AD45+'2011-2012'!AA41)</f>
        <v>0</v>
      </c>
      <c r="V93" s="22">
        <f>SUM('2010-2011'!AE45+'2011-2012'!AB41)</f>
        <v>3</v>
      </c>
      <c r="W93" s="20">
        <f>SUM('2010-2011'!W45+'2011-2012'!W41)</f>
        <v>0</v>
      </c>
      <c r="X93" s="21">
        <f>SUM('2010-2011'!X45+'2011-2012'!X41)</f>
        <v>0</v>
      </c>
      <c r="Y93" s="22">
        <f>SUM('2010-2011'!Y45+'2011-2012'!Y41)</f>
        <v>0</v>
      </c>
      <c r="Z93" s="20">
        <v>0</v>
      </c>
      <c r="AA93" s="21">
        <v>0</v>
      </c>
      <c r="AB93" s="22">
        <v>0</v>
      </c>
      <c r="AC93" s="20">
        <v>0</v>
      </c>
      <c r="AD93" s="21">
        <v>0</v>
      </c>
      <c r="AE93" s="22">
        <v>0</v>
      </c>
      <c r="AF93" s="20">
        <v>0</v>
      </c>
      <c r="AG93" s="21">
        <v>0</v>
      </c>
      <c r="AH93" s="22">
        <v>0</v>
      </c>
      <c r="AI93" s="20">
        <v>0</v>
      </c>
      <c r="AJ93" s="21">
        <v>0</v>
      </c>
      <c r="AK93" s="22">
        <v>0</v>
      </c>
      <c r="AL93" s="20">
        <v>0</v>
      </c>
      <c r="AM93" s="21">
        <v>0</v>
      </c>
      <c r="AN93" s="22">
        <v>0</v>
      </c>
      <c r="AO93" s="20">
        <v>0</v>
      </c>
      <c r="AP93" s="21">
        <v>0</v>
      </c>
      <c r="AQ93" s="22">
        <v>0</v>
      </c>
      <c r="AR93" s="20">
        <v>0</v>
      </c>
      <c r="AS93" s="21">
        <v>0</v>
      </c>
      <c r="AT93" s="22">
        <v>0</v>
      </c>
      <c r="AU93" s="26"/>
      <c r="AV93" s="27"/>
      <c r="AW93" s="28"/>
      <c r="AX93" s="20">
        <v>0</v>
      </c>
      <c r="AY93" s="21">
        <v>0</v>
      </c>
      <c r="AZ93" s="22">
        <v>0</v>
      </c>
      <c r="BA93" s="20">
        <f>SUM('2010-2011'!N45)</f>
        <v>0</v>
      </c>
      <c r="BB93" s="21">
        <f>SUM('2010-2011'!O45)</f>
        <v>0</v>
      </c>
      <c r="BC93" s="22">
        <f>SUM('2010-2011'!P45)</f>
        <v>0</v>
      </c>
      <c r="BD93" s="20">
        <f>SUM('2010-2011'!Z45)</f>
        <v>0</v>
      </c>
      <c r="BE93" s="21">
        <f>SUM('2010-2011'!AA45)</f>
        <v>0</v>
      </c>
      <c r="BF93" s="22">
        <f>SUM('2010-2011'!AB45)</f>
        <v>0</v>
      </c>
      <c r="BG93" s="20">
        <f>SUM('2010-2011'!B45+'2011-2012'!B41)</f>
        <v>0</v>
      </c>
      <c r="BH93" s="21">
        <f>SUM('2010-2011'!C45+'2011-2012'!C41)</f>
        <v>0</v>
      </c>
      <c r="BI93" s="22">
        <f>SUM('2010-2011'!D45+'2011-2012'!D41)</f>
        <v>0</v>
      </c>
      <c r="BJ93" s="20">
        <v>0</v>
      </c>
      <c r="BK93" s="21">
        <v>0</v>
      </c>
      <c r="BL93" s="22">
        <v>0</v>
      </c>
      <c r="BM93" s="20">
        <f>SUM('2010-2011'!H45+'2011-2012'!H41)</f>
        <v>0</v>
      </c>
      <c r="BN93" s="21">
        <f>SUM('2010-2011'!I45+'2011-2012'!I41)</f>
        <v>0</v>
      </c>
      <c r="BO93" s="22">
        <f>SUM('2010-2011'!J45+'2011-2012'!J41)</f>
        <v>0</v>
      </c>
      <c r="BP93" s="26"/>
      <c r="BQ93" s="27"/>
      <c r="BR93" s="28"/>
      <c r="BS93" s="20">
        <f>SUM('2011-2012'!Q41)</f>
        <v>0</v>
      </c>
      <c r="BT93" s="21">
        <f>SUM('2011-2012'!R41)</f>
        <v>0</v>
      </c>
      <c r="BU93" s="22">
        <f>SUM('2011-2012'!S41)</f>
        <v>0</v>
      </c>
      <c r="BV93" s="5" t="s">
        <v>9</v>
      </c>
      <c r="BW93" s="11"/>
      <c r="BX93" s="146"/>
      <c r="BY93" s="4"/>
      <c r="BZ93" s="4"/>
      <c r="CA93" s="4"/>
      <c r="CB93" s="4"/>
      <c r="CC93" s="4"/>
    </row>
    <row r="94" spans="1:81" s="55" customFormat="1" ht="16.5" customHeight="1">
      <c r="A94" s="172"/>
      <c r="B94" s="49">
        <f>SUM(B92:B93)</f>
        <v>0</v>
      </c>
      <c r="C94" s="50">
        <f>SUM(C92:C93)</f>
        <v>0</v>
      </c>
      <c r="D94" s="51">
        <f>SUM(D92:D93)</f>
        <v>0</v>
      </c>
      <c r="E94" s="49">
        <f>SUM('2010-2011'!E46+'2011-2012'!E42)</f>
        <v>2</v>
      </c>
      <c r="F94" s="50">
        <f>SUM('2010-2011'!F46+'2011-2012'!F42)</f>
        <v>2</v>
      </c>
      <c r="G94" s="51">
        <f>SUM('2010-2011'!G46+'2011-2012'!G42)</f>
        <v>3</v>
      </c>
      <c r="H94" s="49">
        <f>SUM('2010-2011'!K46+'2011-2012'!K42)</f>
        <v>0</v>
      </c>
      <c r="I94" s="50">
        <f>SUM('2010-2011'!L46+'2011-2012'!L42)</f>
        <v>2</v>
      </c>
      <c r="J94" s="51">
        <f>SUM('2010-2011'!M46+'2011-2012'!M42)</f>
        <v>3</v>
      </c>
      <c r="K94" s="49">
        <f>SUM('2010-2011'!Q46+'2011-2012'!N42)</f>
        <v>3</v>
      </c>
      <c r="L94" s="50">
        <f>SUM('2010-2011'!R46+'2011-2012'!O42)</f>
        <v>0</v>
      </c>
      <c r="M94" s="51">
        <f>SUM('2010-2011'!S46+'2011-2012'!P42)</f>
        <v>2</v>
      </c>
      <c r="N94" s="46"/>
      <c r="O94" s="47"/>
      <c r="P94" s="48"/>
      <c r="Q94" s="49">
        <f>SUM('2010-2011'!T46+'2011-2012'!T42)</f>
        <v>1</v>
      </c>
      <c r="R94" s="50">
        <f>SUM('2010-2011'!U46+'2011-2012'!U42)</f>
        <v>2</v>
      </c>
      <c r="S94" s="51">
        <f>SUM('2010-2011'!V46+'2011-2012'!V42)</f>
        <v>4</v>
      </c>
      <c r="T94" s="49">
        <f>SUM('2010-2011'!AC46+'2011-2012'!Z42)</f>
        <v>2</v>
      </c>
      <c r="U94" s="50">
        <f>SUM('2010-2011'!AD46+'2011-2012'!AA42)</f>
        <v>1</v>
      </c>
      <c r="V94" s="51">
        <f>SUM('2010-2011'!AE46+'2011-2012'!AB42)</f>
        <v>6</v>
      </c>
      <c r="W94" s="49">
        <f>SUM('2010-2011'!W46+'2011-2012'!W42)</f>
        <v>3</v>
      </c>
      <c r="X94" s="50">
        <f>SUM('2010-2011'!X46+'2011-2012'!X42)</f>
        <v>1</v>
      </c>
      <c r="Y94" s="51">
        <f>SUM('2010-2011'!Y46+'2011-2012'!Y42)</f>
        <v>1</v>
      </c>
      <c r="Z94" s="49">
        <f aca="true" t="shared" si="97" ref="Z94:AT94">SUM(Z92:Z93)</f>
        <v>0</v>
      </c>
      <c r="AA94" s="50">
        <f t="shared" si="97"/>
        <v>0</v>
      </c>
      <c r="AB94" s="51">
        <f t="shared" si="97"/>
        <v>0</v>
      </c>
      <c r="AC94" s="49">
        <f t="shared" si="97"/>
        <v>0</v>
      </c>
      <c r="AD94" s="50">
        <f t="shared" si="97"/>
        <v>0</v>
      </c>
      <c r="AE94" s="51">
        <f t="shared" si="97"/>
        <v>0</v>
      </c>
      <c r="AF94" s="49">
        <f t="shared" si="97"/>
        <v>0</v>
      </c>
      <c r="AG94" s="50">
        <f t="shared" si="97"/>
        <v>0</v>
      </c>
      <c r="AH94" s="51">
        <f t="shared" si="97"/>
        <v>0</v>
      </c>
      <c r="AI94" s="49">
        <f t="shared" si="97"/>
        <v>0</v>
      </c>
      <c r="AJ94" s="50">
        <f t="shared" si="97"/>
        <v>0</v>
      </c>
      <c r="AK94" s="51">
        <f t="shared" si="97"/>
        <v>0</v>
      </c>
      <c r="AL94" s="49">
        <f t="shared" si="97"/>
        <v>0</v>
      </c>
      <c r="AM94" s="50">
        <f t="shared" si="97"/>
        <v>0</v>
      </c>
      <c r="AN94" s="51">
        <f t="shared" si="97"/>
        <v>0</v>
      </c>
      <c r="AO94" s="49">
        <f t="shared" si="97"/>
        <v>0</v>
      </c>
      <c r="AP94" s="50">
        <f t="shared" si="97"/>
        <v>0</v>
      </c>
      <c r="AQ94" s="51">
        <f t="shared" si="97"/>
        <v>0</v>
      </c>
      <c r="AR94" s="49">
        <f t="shared" si="97"/>
        <v>0</v>
      </c>
      <c r="AS94" s="50">
        <f t="shared" si="97"/>
        <v>0</v>
      </c>
      <c r="AT94" s="51">
        <f t="shared" si="97"/>
        <v>0</v>
      </c>
      <c r="AU94" s="46"/>
      <c r="AV94" s="47"/>
      <c r="AW94" s="48"/>
      <c r="AX94" s="49">
        <f aca="true" t="shared" si="98" ref="AX94:BL94">SUM(AX92:AX93)</f>
        <v>0</v>
      </c>
      <c r="AY94" s="50">
        <f t="shared" si="98"/>
        <v>0</v>
      </c>
      <c r="AZ94" s="51">
        <f t="shared" si="98"/>
        <v>0</v>
      </c>
      <c r="BA94" s="49">
        <f t="shared" si="98"/>
        <v>1</v>
      </c>
      <c r="BB94" s="50">
        <f t="shared" si="98"/>
        <v>0</v>
      </c>
      <c r="BC94" s="51">
        <f t="shared" si="98"/>
        <v>1</v>
      </c>
      <c r="BD94" s="49">
        <f t="shared" si="98"/>
        <v>0</v>
      </c>
      <c r="BE94" s="50">
        <f t="shared" si="98"/>
        <v>0</v>
      </c>
      <c r="BF94" s="51">
        <f t="shared" si="98"/>
        <v>2</v>
      </c>
      <c r="BG94" s="49">
        <f>SUM('2010-2011'!B46+'2011-2012'!B42)</f>
        <v>1</v>
      </c>
      <c r="BH94" s="50">
        <f>SUM('2010-2011'!C46+'2011-2012'!C42)</f>
        <v>2</v>
      </c>
      <c r="BI94" s="51">
        <f>SUM('2010-2011'!D46+'2011-2012'!D42)</f>
        <v>2</v>
      </c>
      <c r="BJ94" s="49">
        <f t="shared" si="98"/>
        <v>0</v>
      </c>
      <c r="BK94" s="50">
        <f t="shared" si="98"/>
        <v>0</v>
      </c>
      <c r="BL94" s="51">
        <f t="shared" si="98"/>
        <v>0</v>
      </c>
      <c r="BM94" s="49">
        <f>SUM('2010-2011'!H46+'2011-2012'!H42)</f>
        <v>0</v>
      </c>
      <c r="BN94" s="50">
        <f>SUM('2010-2011'!I46+'2011-2012'!I42)</f>
        <v>0</v>
      </c>
      <c r="BO94" s="51">
        <f>SUM('2010-2011'!J46+'2011-2012'!J42)</f>
        <v>5</v>
      </c>
      <c r="BP94" s="46"/>
      <c r="BQ94" s="47"/>
      <c r="BR94" s="48"/>
      <c r="BS94" s="49">
        <f>SUM('2011-2012'!Q42)</f>
        <v>0</v>
      </c>
      <c r="BT94" s="50">
        <f>SUM('2011-2012'!R42)</f>
        <v>2</v>
      </c>
      <c r="BU94" s="51">
        <f>SUM('2011-2012'!S42)</f>
        <v>1</v>
      </c>
      <c r="BV94" s="52" t="s">
        <v>10</v>
      </c>
      <c r="BW94" s="53"/>
      <c r="BX94" s="147"/>
      <c r="BY94" s="54"/>
      <c r="BZ94" s="54"/>
      <c r="CA94" s="54"/>
      <c r="CB94" s="54"/>
      <c r="CC94" s="54"/>
    </row>
    <row r="95" spans="1:81" ht="16.5" customHeight="1">
      <c r="A95" s="173"/>
      <c r="B95" s="157">
        <f>SUM(B94:D94)</f>
        <v>0</v>
      </c>
      <c r="C95" s="158"/>
      <c r="D95" s="159"/>
      <c r="E95" s="157">
        <f>SUM(E94:G94)</f>
        <v>7</v>
      </c>
      <c r="F95" s="158"/>
      <c r="G95" s="159"/>
      <c r="H95" s="157">
        <f>SUM(H94:J94)</f>
        <v>5</v>
      </c>
      <c r="I95" s="158"/>
      <c r="J95" s="159"/>
      <c r="K95" s="157">
        <f>SUM(K94:M94)</f>
        <v>5</v>
      </c>
      <c r="L95" s="158"/>
      <c r="M95" s="159"/>
      <c r="N95" s="30"/>
      <c r="O95" s="31"/>
      <c r="P95" s="32"/>
      <c r="Q95" s="157">
        <f>SUM(Q94:S94)</f>
        <v>7</v>
      </c>
      <c r="R95" s="158"/>
      <c r="S95" s="159"/>
      <c r="T95" s="157">
        <f>SUM(T94:V94)</f>
        <v>9</v>
      </c>
      <c r="U95" s="158"/>
      <c r="V95" s="159"/>
      <c r="W95" s="157">
        <f>SUM(W94:Y94)</f>
        <v>5</v>
      </c>
      <c r="X95" s="158"/>
      <c r="Y95" s="159"/>
      <c r="Z95" s="157">
        <f>SUM(Z94:AB94)</f>
        <v>0</v>
      </c>
      <c r="AA95" s="158"/>
      <c r="AB95" s="159"/>
      <c r="AC95" s="157">
        <f>SUM(AC94:AE94)</f>
        <v>0</v>
      </c>
      <c r="AD95" s="158"/>
      <c r="AE95" s="159"/>
      <c r="AF95" s="157">
        <f>SUM(AF94:AH94)</f>
        <v>0</v>
      </c>
      <c r="AG95" s="158"/>
      <c r="AH95" s="159"/>
      <c r="AI95" s="157">
        <f>SUM(AI94:AK94)</f>
        <v>0</v>
      </c>
      <c r="AJ95" s="158"/>
      <c r="AK95" s="159"/>
      <c r="AL95" s="157">
        <f>SUM(AL94:AN94)</f>
        <v>0</v>
      </c>
      <c r="AM95" s="158"/>
      <c r="AN95" s="159"/>
      <c r="AO95" s="157">
        <f>SUM(AO94:AQ94)</f>
        <v>0</v>
      </c>
      <c r="AP95" s="158"/>
      <c r="AQ95" s="159"/>
      <c r="AR95" s="157">
        <f>SUM(AR94:AT94)</f>
        <v>0</v>
      </c>
      <c r="AS95" s="158"/>
      <c r="AT95" s="159"/>
      <c r="AU95" s="30"/>
      <c r="AV95" s="31"/>
      <c r="AW95" s="32"/>
      <c r="AX95" s="157">
        <f>SUM(AX94:AZ94)</f>
        <v>0</v>
      </c>
      <c r="AY95" s="158"/>
      <c r="AZ95" s="159"/>
      <c r="BA95" s="157">
        <f>SUM(BA94:BC94)</f>
        <v>2</v>
      </c>
      <c r="BB95" s="158"/>
      <c r="BC95" s="159"/>
      <c r="BD95" s="157">
        <f>SUM(BD94:BF94)</f>
        <v>2</v>
      </c>
      <c r="BE95" s="158"/>
      <c r="BF95" s="159"/>
      <c r="BG95" s="157">
        <f>SUM(BG94:BI94)</f>
        <v>5</v>
      </c>
      <c r="BH95" s="158"/>
      <c r="BI95" s="159"/>
      <c r="BJ95" s="157">
        <f>SUM(BJ94:BL94)</f>
        <v>0</v>
      </c>
      <c r="BK95" s="160"/>
      <c r="BL95" s="161"/>
      <c r="BM95" s="157">
        <f>SUM(BM94:BO94)</f>
        <v>5</v>
      </c>
      <c r="BN95" s="160"/>
      <c r="BO95" s="161"/>
      <c r="BP95" s="30"/>
      <c r="BQ95" s="31"/>
      <c r="BR95" s="32"/>
      <c r="BS95" s="157">
        <f>SUM(BS94:BU94)</f>
        <v>3</v>
      </c>
      <c r="BT95" s="158"/>
      <c r="BU95" s="159"/>
      <c r="BV95" s="6" t="s">
        <v>17</v>
      </c>
      <c r="BW95" s="12">
        <f>SUM(B95:BU95)</f>
        <v>55</v>
      </c>
      <c r="BX95" s="146">
        <f>'2010-2011'!AJ47</f>
        <v>24</v>
      </c>
      <c r="BY95" s="4"/>
      <c r="BZ95" s="4"/>
      <c r="CA95" s="4"/>
      <c r="CB95" s="4"/>
      <c r="CC95" s="4"/>
    </row>
    <row r="96" spans="1:81" ht="16.5" customHeight="1">
      <c r="A96" s="171" t="s">
        <v>53</v>
      </c>
      <c r="B96" s="17">
        <v>0</v>
      </c>
      <c r="C96" s="18">
        <v>0</v>
      </c>
      <c r="D96" s="19">
        <v>0</v>
      </c>
      <c r="E96" s="17">
        <f>SUM('2011-2012'!E24)</f>
        <v>1</v>
      </c>
      <c r="F96" s="18">
        <f>SUM('2011-2012'!F24)</f>
        <v>0</v>
      </c>
      <c r="G96" s="19">
        <f>SUM('2011-2012'!G24)</f>
        <v>3</v>
      </c>
      <c r="H96" s="17">
        <f>SUM('2011-2012'!K24)</f>
        <v>2</v>
      </c>
      <c r="I96" s="18">
        <f>SUM('2011-2012'!L24)</f>
        <v>0</v>
      </c>
      <c r="J96" s="19">
        <f>SUM('2011-2012'!M24)</f>
        <v>1</v>
      </c>
      <c r="K96" s="17">
        <f>SUM('2011-2012'!N24)</f>
        <v>1</v>
      </c>
      <c r="L96" s="18">
        <f>SUM('2011-2012'!O24)</f>
        <v>1</v>
      </c>
      <c r="M96" s="19">
        <f>SUM('2011-2012'!P24)</f>
        <v>1</v>
      </c>
      <c r="N96" s="17">
        <v>0</v>
      </c>
      <c r="O96" s="18">
        <v>0</v>
      </c>
      <c r="P96" s="19">
        <v>0</v>
      </c>
      <c r="Q96" s="17">
        <f>SUM('2011-2012'!T24)</f>
        <v>1</v>
      </c>
      <c r="R96" s="18">
        <f>SUM('2011-2012'!U24)</f>
        <v>0</v>
      </c>
      <c r="S96" s="19">
        <f>SUM('2011-2012'!V24)</f>
        <v>2</v>
      </c>
      <c r="T96" s="17">
        <f>SUM('2011-2012'!Z24)</f>
        <v>2</v>
      </c>
      <c r="U96" s="18">
        <f>SUM('2011-2012'!AA24)</f>
        <v>0</v>
      </c>
      <c r="V96" s="19">
        <f>SUM('2011-2012'!AB24)</f>
        <v>1</v>
      </c>
      <c r="W96" s="17">
        <f>SUM('2011-2012'!W24)</f>
        <v>2</v>
      </c>
      <c r="X96" s="18">
        <f>SUM('2011-2012'!X24)</f>
        <v>1</v>
      </c>
      <c r="Y96" s="19">
        <f>SUM('2011-2012'!Y24)</f>
        <v>0</v>
      </c>
      <c r="Z96" s="17">
        <v>0</v>
      </c>
      <c r="AA96" s="18">
        <v>0</v>
      </c>
      <c r="AB96" s="19">
        <v>0</v>
      </c>
      <c r="AC96" s="17">
        <v>0</v>
      </c>
      <c r="AD96" s="18">
        <v>0</v>
      </c>
      <c r="AE96" s="19">
        <v>0</v>
      </c>
      <c r="AF96" s="17">
        <v>0</v>
      </c>
      <c r="AG96" s="18">
        <v>0</v>
      </c>
      <c r="AH96" s="19">
        <v>0</v>
      </c>
      <c r="AI96" s="17">
        <v>0</v>
      </c>
      <c r="AJ96" s="18">
        <v>0</v>
      </c>
      <c r="AK96" s="19">
        <v>0</v>
      </c>
      <c r="AL96" s="17">
        <v>0</v>
      </c>
      <c r="AM96" s="18">
        <v>0</v>
      </c>
      <c r="AN96" s="19">
        <v>0</v>
      </c>
      <c r="AO96" s="17">
        <v>0</v>
      </c>
      <c r="AP96" s="18">
        <v>0</v>
      </c>
      <c r="AQ96" s="19">
        <v>0</v>
      </c>
      <c r="AR96" s="17">
        <v>0</v>
      </c>
      <c r="AS96" s="18">
        <v>0</v>
      </c>
      <c r="AT96" s="19">
        <v>0</v>
      </c>
      <c r="AU96" s="17">
        <v>0</v>
      </c>
      <c r="AV96" s="18">
        <v>0</v>
      </c>
      <c r="AW96" s="19">
        <v>0</v>
      </c>
      <c r="AX96" s="17">
        <v>0</v>
      </c>
      <c r="AY96" s="18">
        <v>0</v>
      </c>
      <c r="AZ96" s="19">
        <v>0</v>
      </c>
      <c r="BA96" s="17">
        <v>0</v>
      </c>
      <c r="BB96" s="18">
        <v>0</v>
      </c>
      <c r="BC96" s="19">
        <v>0</v>
      </c>
      <c r="BD96" s="17">
        <v>0</v>
      </c>
      <c r="BE96" s="18">
        <v>0</v>
      </c>
      <c r="BF96" s="19">
        <v>0</v>
      </c>
      <c r="BG96" s="17">
        <f>SUM('2011-2012'!B24)</f>
        <v>2</v>
      </c>
      <c r="BH96" s="18">
        <f>SUM('2011-2012'!C24)</f>
        <v>1</v>
      </c>
      <c r="BI96" s="19">
        <f>SUM('2011-2012'!D24)</f>
        <v>0</v>
      </c>
      <c r="BJ96" s="17">
        <v>0</v>
      </c>
      <c r="BK96" s="18">
        <v>0</v>
      </c>
      <c r="BL96" s="19">
        <v>0</v>
      </c>
      <c r="BM96" s="17">
        <f>SUM('2011-2012'!H24)</f>
        <v>1</v>
      </c>
      <c r="BN96" s="18">
        <f>SUM('2011-2012'!I24)</f>
        <v>0</v>
      </c>
      <c r="BO96" s="19">
        <f>SUM('2011-2012'!J24)</f>
        <v>2</v>
      </c>
      <c r="BP96" s="17">
        <f>SUM('2011-2012'!AC24)</f>
        <v>1</v>
      </c>
      <c r="BQ96" s="18">
        <f>SUM('2011-2012'!AD24)</f>
        <v>2</v>
      </c>
      <c r="BR96" s="19">
        <f>SUM('2011-2012'!AE24)</f>
        <v>0</v>
      </c>
      <c r="BS96" s="23"/>
      <c r="BT96" s="24"/>
      <c r="BU96" s="25"/>
      <c r="BV96" s="5" t="s">
        <v>8</v>
      </c>
      <c r="BW96" s="13"/>
      <c r="BX96" s="146"/>
      <c r="BY96" s="4"/>
      <c r="BZ96" s="4"/>
      <c r="CA96" s="4"/>
      <c r="CB96" s="4"/>
      <c r="CC96" s="4"/>
    </row>
    <row r="97" spans="1:81" ht="16.5" customHeight="1">
      <c r="A97" s="172"/>
      <c r="B97" s="20">
        <v>0</v>
      </c>
      <c r="C97" s="21">
        <v>0</v>
      </c>
      <c r="D97" s="22">
        <v>0</v>
      </c>
      <c r="E97" s="20">
        <f>SUM('2011-2012'!E25)</f>
        <v>0</v>
      </c>
      <c r="F97" s="21">
        <f>SUM('2011-2012'!F25)</f>
        <v>0</v>
      </c>
      <c r="G97" s="22">
        <f>SUM('2011-2012'!G25)</f>
        <v>0</v>
      </c>
      <c r="H97" s="20">
        <f>SUM('2011-2012'!K25)</f>
        <v>0</v>
      </c>
      <c r="I97" s="21">
        <f>SUM('2011-2012'!L25)</f>
        <v>0</v>
      </c>
      <c r="J97" s="22">
        <f>SUM('2011-2012'!M25)</f>
        <v>0</v>
      </c>
      <c r="K97" s="20">
        <f>SUM('2011-2012'!N25)</f>
        <v>1</v>
      </c>
      <c r="L97" s="21">
        <f>SUM('2011-2012'!O25)</f>
        <v>1</v>
      </c>
      <c r="M97" s="22">
        <f>SUM('2011-2012'!P25)</f>
        <v>0</v>
      </c>
      <c r="N97" s="20">
        <v>0</v>
      </c>
      <c r="O97" s="21">
        <v>0</v>
      </c>
      <c r="P97" s="22">
        <v>0</v>
      </c>
      <c r="Q97" s="20">
        <f>SUM('2011-2012'!T25)</f>
        <v>0</v>
      </c>
      <c r="R97" s="21">
        <f>SUM('2011-2012'!U25)</f>
        <v>0</v>
      </c>
      <c r="S97" s="22">
        <f>SUM('2011-2012'!V25)</f>
        <v>0</v>
      </c>
      <c r="T97" s="20">
        <f>SUM('2011-2012'!Z25)</f>
        <v>0</v>
      </c>
      <c r="U97" s="21">
        <f>SUM('2011-2012'!AA25)</f>
        <v>0</v>
      </c>
      <c r="V97" s="22">
        <f>SUM('2011-2012'!AB25)</f>
        <v>0</v>
      </c>
      <c r="W97" s="20">
        <f>SUM('2011-2012'!W25)</f>
        <v>0</v>
      </c>
      <c r="X97" s="21">
        <f>SUM('2011-2012'!X25)</f>
        <v>2</v>
      </c>
      <c r="Y97" s="22">
        <f>SUM('2011-2012'!Y25)</f>
        <v>0</v>
      </c>
      <c r="Z97" s="20">
        <v>0</v>
      </c>
      <c r="AA97" s="21">
        <v>0</v>
      </c>
      <c r="AB97" s="22">
        <v>0</v>
      </c>
      <c r="AC97" s="20">
        <v>0</v>
      </c>
      <c r="AD97" s="21">
        <v>0</v>
      </c>
      <c r="AE97" s="22">
        <v>0</v>
      </c>
      <c r="AF97" s="20">
        <v>0</v>
      </c>
      <c r="AG97" s="21">
        <v>0</v>
      </c>
      <c r="AH97" s="22">
        <v>0</v>
      </c>
      <c r="AI97" s="20">
        <v>0</v>
      </c>
      <c r="AJ97" s="21">
        <v>0</v>
      </c>
      <c r="AK97" s="22">
        <v>0</v>
      </c>
      <c r="AL97" s="20">
        <v>0</v>
      </c>
      <c r="AM97" s="21">
        <v>0</v>
      </c>
      <c r="AN97" s="22">
        <v>0</v>
      </c>
      <c r="AO97" s="20">
        <v>0</v>
      </c>
      <c r="AP97" s="21">
        <v>0</v>
      </c>
      <c r="AQ97" s="22">
        <v>0</v>
      </c>
      <c r="AR97" s="20">
        <v>0</v>
      </c>
      <c r="AS97" s="21">
        <v>0</v>
      </c>
      <c r="AT97" s="22">
        <v>0</v>
      </c>
      <c r="AU97" s="20">
        <v>0</v>
      </c>
      <c r="AV97" s="21">
        <v>0</v>
      </c>
      <c r="AW97" s="22">
        <v>0</v>
      </c>
      <c r="AX97" s="20">
        <v>0</v>
      </c>
      <c r="AY97" s="21">
        <v>0</v>
      </c>
      <c r="AZ97" s="22">
        <v>0</v>
      </c>
      <c r="BA97" s="20">
        <v>0</v>
      </c>
      <c r="BB97" s="21">
        <v>0</v>
      </c>
      <c r="BC97" s="22">
        <v>0</v>
      </c>
      <c r="BD97" s="20">
        <v>0</v>
      </c>
      <c r="BE97" s="21">
        <v>0</v>
      </c>
      <c r="BF97" s="22">
        <v>0</v>
      </c>
      <c r="BG97" s="20">
        <f>SUM('2011-2012'!B25)</f>
        <v>0</v>
      </c>
      <c r="BH97" s="21">
        <f>SUM('2011-2012'!C25)</f>
        <v>1</v>
      </c>
      <c r="BI97" s="22">
        <f>SUM('2011-2012'!D25)</f>
        <v>1</v>
      </c>
      <c r="BJ97" s="20">
        <v>0</v>
      </c>
      <c r="BK97" s="21">
        <v>0</v>
      </c>
      <c r="BL97" s="22">
        <v>0</v>
      </c>
      <c r="BM97" s="20">
        <f>SUM('2011-2012'!H25)</f>
        <v>0</v>
      </c>
      <c r="BN97" s="21">
        <f>SUM('2011-2012'!I25)</f>
        <v>0</v>
      </c>
      <c r="BO97" s="22">
        <f>SUM('2011-2012'!J25)</f>
        <v>0</v>
      </c>
      <c r="BP97" s="20">
        <f>SUM('2011-2012'!AC25)</f>
        <v>0</v>
      </c>
      <c r="BQ97" s="21">
        <f>SUM('2011-2012'!AD25)</f>
        <v>0</v>
      </c>
      <c r="BR97" s="22">
        <f>SUM('2011-2012'!AE25)</f>
        <v>0</v>
      </c>
      <c r="BS97" s="26"/>
      <c r="BT97" s="27"/>
      <c r="BU97" s="28"/>
      <c r="BV97" s="5" t="s">
        <v>9</v>
      </c>
      <c r="BW97" s="11"/>
      <c r="BX97" s="146"/>
      <c r="BY97" s="4"/>
      <c r="BZ97" s="4"/>
      <c r="CA97" s="4"/>
      <c r="CB97" s="4"/>
      <c r="CC97" s="4"/>
    </row>
    <row r="98" spans="1:81" s="55" customFormat="1" ht="16.5" customHeight="1">
      <c r="A98" s="172"/>
      <c r="B98" s="49">
        <f>SUM(B96:B97)</f>
        <v>0</v>
      </c>
      <c r="C98" s="50">
        <f>SUM(C96:C97)</f>
        <v>0</v>
      </c>
      <c r="D98" s="51">
        <f>SUM(D96:D97)</f>
        <v>0</v>
      </c>
      <c r="E98" s="49">
        <f>SUM('2011-2012'!E26)</f>
        <v>1</v>
      </c>
      <c r="F98" s="50">
        <f>SUM('2011-2012'!F26)</f>
        <v>0</v>
      </c>
      <c r="G98" s="51">
        <f>SUM('2011-2012'!G26)</f>
        <v>3</v>
      </c>
      <c r="H98" s="49">
        <f>SUM('2011-2012'!K26)</f>
        <v>2</v>
      </c>
      <c r="I98" s="50">
        <f>SUM('2011-2012'!L26)</f>
        <v>0</v>
      </c>
      <c r="J98" s="51">
        <f>SUM('2011-2012'!M26)</f>
        <v>1</v>
      </c>
      <c r="K98" s="49">
        <f>SUM('2011-2012'!N26)</f>
        <v>2</v>
      </c>
      <c r="L98" s="50">
        <f>SUM('2011-2012'!O26)</f>
        <v>2</v>
      </c>
      <c r="M98" s="51">
        <f>SUM('2011-2012'!P26)</f>
        <v>1</v>
      </c>
      <c r="N98" s="49">
        <f>SUM(N96:N97)</f>
        <v>0</v>
      </c>
      <c r="O98" s="50">
        <f>SUM(O96:O97)</f>
        <v>0</v>
      </c>
      <c r="P98" s="51">
        <f>SUM(P96:P97)</f>
        <v>0</v>
      </c>
      <c r="Q98" s="49">
        <f>SUM('2011-2012'!T26)</f>
        <v>1</v>
      </c>
      <c r="R98" s="50">
        <f>SUM('2011-2012'!U26)</f>
        <v>0</v>
      </c>
      <c r="S98" s="51">
        <f>SUM('2011-2012'!V26)</f>
        <v>2</v>
      </c>
      <c r="T98" s="49">
        <f>SUM('2011-2012'!Z26)</f>
        <v>2</v>
      </c>
      <c r="U98" s="50">
        <f>SUM('2011-2012'!AA26)</f>
        <v>0</v>
      </c>
      <c r="V98" s="51">
        <f>SUM('2011-2012'!AB26)</f>
        <v>1</v>
      </c>
      <c r="W98" s="49">
        <f>SUM('2011-2012'!W26)</f>
        <v>2</v>
      </c>
      <c r="X98" s="50">
        <f>SUM('2011-2012'!X26)</f>
        <v>3</v>
      </c>
      <c r="Y98" s="51">
        <f>SUM('2011-2012'!Y26)</f>
        <v>0</v>
      </c>
      <c r="Z98" s="49">
        <f aca="true" t="shared" si="99" ref="Z98:BF98">SUM(Z96:Z97)</f>
        <v>0</v>
      </c>
      <c r="AA98" s="50">
        <f t="shared" si="99"/>
        <v>0</v>
      </c>
      <c r="AB98" s="51">
        <f t="shared" si="99"/>
        <v>0</v>
      </c>
      <c r="AC98" s="49">
        <f t="shared" si="99"/>
        <v>0</v>
      </c>
      <c r="AD98" s="50">
        <f t="shared" si="99"/>
        <v>0</v>
      </c>
      <c r="AE98" s="51">
        <f t="shared" si="99"/>
        <v>0</v>
      </c>
      <c r="AF98" s="49">
        <f t="shared" si="99"/>
        <v>0</v>
      </c>
      <c r="AG98" s="50">
        <f t="shared" si="99"/>
        <v>0</v>
      </c>
      <c r="AH98" s="51">
        <f t="shared" si="99"/>
        <v>0</v>
      </c>
      <c r="AI98" s="49">
        <f t="shared" si="99"/>
        <v>0</v>
      </c>
      <c r="AJ98" s="50">
        <f t="shared" si="99"/>
        <v>0</v>
      </c>
      <c r="AK98" s="51">
        <f t="shared" si="99"/>
        <v>0</v>
      </c>
      <c r="AL98" s="49">
        <f t="shared" si="99"/>
        <v>0</v>
      </c>
      <c r="AM98" s="50">
        <f t="shared" si="99"/>
        <v>0</v>
      </c>
      <c r="AN98" s="51">
        <f t="shared" si="99"/>
        <v>0</v>
      </c>
      <c r="AO98" s="49">
        <f t="shared" si="99"/>
        <v>0</v>
      </c>
      <c r="AP98" s="50">
        <f t="shared" si="99"/>
        <v>0</v>
      </c>
      <c r="AQ98" s="51">
        <f t="shared" si="99"/>
        <v>0</v>
      </c>
      <c r="AR98" s="49">
        <f t="shared" si="99"/>
        <v>0</v>
      </c>
      <c r="AS98" s="50">
        <f t="shared" si="99"/>
        <v>0</v>
      </c>
      <c r="AT98" s="51">
        <f t="shared" si="99"/>
        <v>0</v>
      </c>
      <c r="AU98" s="49">
        <f t="shared" si="99"/>
        <v>0</v>
      </c>
      <c r="AV98" s="50">
        <f t="shared" si="99"/>
        <v>0</v>
      </c>
      <c r="AW98" s="51">
        <f t="shared" si="99"/>
        <v>0</v>
      </c>
      <c r="AX98" s="49">
        <f t="shared" si="99"/>
        <v>0</v>
      </c>
      <c r="AY98" s="50">
        <f t="shared" si="99"/>
        <v>0</v>
      </c>
      <c r="AZ98" s="51">
        <f t="shared" si="99"/>
        <v>0</v>
      </c>
      <c r="BA98" s="49">
        <f t="shared" si="99"/>
        <v>0</v>
      </c>
      <c r="BB98" s="50">
        <f t="shared" si="99"/>
        <v>0</v>
      </c>
      <c r="BC98" s="51">
        <f t="shared" si="99"/>
        <v>0</v>
      </c>
      <c r="BD98" s="49">
        <f t="shared" si="99"/>
        <v>0</v>
      </c>
      <c r="BE98" s="50">
        <f t="shared" si="99"/>
        <v>0</v>
      </c>
      <c r="BF98" s="51">
        <f t="shared" si="99"/>
        <v>0</v>
      </c>
      <c r="BG98" s="49">
        <f>SUM('2011-2012'!B26)</f>
        <v>2</v>
      </c>
      <c r="BH98" s="50">
        <f>SUM('2011-2012'!C26)</f>
        <v>2</v>
      </c>
      <c r="BI98" s="51">
        <f>SUM('2011-2012'!D26)</f>
        <v>1</v>
      </c>
      <c r="BJ98" s="49">
        <f>SUM(BJ96:BJ97)</f>
        <v>0</v>
      </c>
      <c r="BK98" s="50">
        <f>SUM(BK96:BK97)</f>
        <v>0</v>
      </c>
      <c r="BL98" s="51">
        <f>SUM(BL96:BL97)</f>
        <v>0</v>
      </c>
      <c r="BM98" s="49">
        <f>SUM('2011-2012'!H26)</f>
        <v>1</v>
      </c>
      <c r="BN98" s="50">
        <f>SUM('2011-2012'!I26)</f>
        <v>0</v>
      </c>
      <c r="BO98" s="51">
        <f>SUM('2011-2012'!J26)</f>
        <v>2</v>
      </c>
      <c r="BP98" s="49">
        <f>SUM('2011-2012'!AC26)</f>
        <v>1</v>
      </c>
      <c r="BQ98" s="50">
        <f>SUM('2011-2012'!AD26)</f>
        <v>2</v>
      </c>
      <c r="BR98" s="51">
        <f>SUM('2011-2012'!AE26)</f>
        <v>0</v>
      </c>
      <c r="BS98" s="46"/>
      <c r="BT98" s="47"/>
      <c r="BU98" s="48"/>
      <c r="BV98" s="52" t="s">
        <v>10</v>
      </c>
      <c r="BW98" s="53"/>
      <c r="BX98" s="147"/>
      <c r="BY98" s="54"/>
      <c r="BZ98" s="54"/>
      <c r="CA98" s="54"/>
      <c r="CB98" s="54"/>
      <c r="CC98" s="54"/>
    </row>
    <row r="99" spans="1:81" ht="16.5" customHeight="1">
      <c r="A99" s="173"/>
      <c r="B99" s="157">
        <f>SUM(B98:D98)</f>
        <v>0</v>
      </c>
      <c r="C99" s="158"/>
      <c r="D99" s="159"/>
      <c r="E99" s="157">
        <f>SUM(E98:G98)</f>
        <v>4</v>
      </c>
      <c r="F99" s="158"/>
      <c r="G99" s="159"/>
      <c r="H99" s="157">
        <f>SUM(H98:J98)</f>
        <v>3</v>
      </c>
      <c r="I99" s="158"/>
      <c r="J99" s="159"/>
      <c r="K99" s="157">
        <f>SUM(K98:M98)</f>
        <v>5</v>
      </c>
      <c r="L99" s="158"/>
      <c r="M99" s="159"/>
      <c r="N99" s="157">
        <f>SUM(N98:P98)</f>
        <v>0</v>
      </c>
      <c r="O99" s="158"/>
      <c r="P99" s="159"/>
      <c r="Q99" s="157">
        <f>SUM(Q98:S98)</f>
        <v>3</v>
      </c>
      <c r="R99" s="158"/>
      <c r="S99" s="159"/>
      <c r="T99" s="157">
        <f>SUM(T98:V98)</f>
        <v>3</v>
      </c>
      <c r="U99" s="158"/>
      <c r="V99" s="159"/>
      <c r="W99" s="157">
        <f>SUM(W98:Y98)</f>
        <v>5</v>
      </c>
      <c r="X99" s="158"/>
      <c r="Y99" s="159"/>
      <c r="Z99" s="157">
        <f>SUM(Z98:AB98)</f>
        <v>0</v>
      </c>
      <c r="AA99" s="158"/>
      <c r="AB99" s="159"/>
      <c r="AC99" s="157">
        <f>SUM(AC98:AE98)</f>
        <v>0</v>
      </c>
      <c r="AD99" s="158"/>
      <c r="AE99" s="159"/>
      <c r="AF99" s="157">
        <f>SUM(AF98:AH98)</f>
        <v>0</v>
      </c>
      <c r="AG99" s="158"/>
      <c r="AH99" s="159"/>
      <c r="AI99" s="157">
        <f>SUM(AI98:AK98)</f>
        <v>0</v>
      </c>
      <c r="AJ99" s="158"/>
      <c r="AK99" s="159"/>
      <c r="AL99" s="157">
        <f>SUM(AL98:AN98)</f>
        <v>0</v>
      </c>
      <c r="AM99" s="158"/>
      <c r="AN99" s="159"/>
      <c r="AO99" s="157">
        <f>SUM(AO98:AQ98)</f>
        <v>0</v>
      </c>
      <c r="AP99" s="158"/>
      <c r="AQ99" s="159"/>
      <c r="AR99" s="157">
        <f>SUM(AR98:AT98)</f>
        <v>0</v>
      </c>
      <c r="AS99" s="158"/>
      <c r="AT99" s="159"/>
      <c r="AU99" s="157">
        <f>SUM(AU98:AW98)</f>
        <v>0</v>
      </c>
      <c r="AV99" s="158"/>
      <c r="AW99" s="159"/>
      <c r="AX99" s="157">
        <f>SUM(AX98:AZ98)</f>
        <v>0</v>
      </c>
      <c r="AY99" s="158"/>
      <c r="AZ99" s="159"/>
      <c r="BA99" s="157">
        <f>SUM(BA98:BC98)</f>
        <v>0</v>
      </c>
      <c r="BB99" s="158"/>
      <c r="BC99" s="159"/>
      <c r="BD99" s="157">
        <f>SUM(BD98:BF98)</f>
        <v>0</v>
      </c>
      <c r="BE99" s="158"/>
      <c r="BF99" s="159"/>
      <c r="BG99" s="157">
        <f>SUM(BG98:BI98)</f>
        <v>5</v>
      </c>
      <c r="BH99" s="158"/>
      <c r="BI99" s="159"/>
      <c r="BJ99" s="157">
        <f>SUM(BJ98:BL98)</f>
        <v>0</v>
      </c>
      <c r="BK99" s="158"/>
      <c r="BL99" s="159"/>
      <c r="BM99" s="157">
        <f>SUM(BM98:BO98)</f>
        <v>3</v>
      </c>
      <c r="BN99" s="160"/>
      <c r="BO99" s="161"/>
      <c r="BP99" s="157">
        <f>SUM(BP98:BR98)</f>
        <v>3</v>
      </c>
      <c r="BQ99" s="160"/>
      <c r="BR99" s="161"/>
      <c r="BS99" s="30"/>
      <c r="BT99" s="31"/>
      <c r="BU99" s="32"/>
      <c r="BV99" s="6" t="s">
        <v>17</v>
      </c>
      <c r="BW99" s="12">
        <f>SUM(B99:BU99)</f>
        <v>34</v>
      </c>
      <c r="BX99" s="146">
        <f>'2010-2011'!AJ51</f>
        <v>0</v>
      </c>
      <c r="BY99" s="4"/>
      <c r="BZ99" s="4"/>
      <c r="CA99" s="4"/>
      <c r="CB99" s="4"/>
      <c r="CC99" s="4"/>
    </row>
    <row r="100" spans="1:81" ht="16.5" customHeight="1">
      <c r="A100" s="42" t="s">
        <v>8</v>
      </c>
      <c r="B100" s="35">
        <f>SUM(B4,B8,B12,B16,B20,B24,B28,B32,B36,B40,B44,B48,B52,B56,B60,B64,B68,B72,B76,B80,B84,B88,B92,B96)</f>
        <v>36</v>
      </c>
      <c r="C100" s="9">
        <f>SUM(C4,C8,C12,C16,C20,C24,C28,C32,C36,C40,C44,C48,C52,C56,C60,C64,C68,C72,C76,C80,C84,C88,C92,C96)</f>
        <v>18</v>
      </c>
      <c r="D100" s="36">
        <f>SUM(D4,D8,D12,D16,D20,D24,D28,D32,D36,D40,D44,D48,D52,D56,D60,D64,D68,D72,D76,D80,D84,D88,D92,D96)</f>
        <v>48</v>
      </c>
      <c r="E100" s="35">
        <f>SUM(E4,E8,E12,E16,E20,E24,E28,E32,E36,E40,E44,E48,E52,E56,E60,E64,E68,E72,E76,E80,E84,E88,E92,E96)</f>
        <v>67</v>
      </c>
      <c r="F100" s="9">
        <f aca="true" t="shared" si="100" ref="F100:BQ100">SUM(F4,F8,F12,F16,F20,F24,F28,F32,F36,F40,F44,F48,F52,F56,F60,F64,F68,F72,F76,F80,F84,F88,F92,F96)</f>
        <v>51</v>
      </c>
      <c r="G100" s="36">
        <f t="shared" si="100"/>
        <v>96</v>
      </c>
      <c r="H100" s="35">
        <f t="shared" si="100"/>
        <v>71</v>
      </c>
      <c r="I100" s="9">
        <f t="shared" si="100"/>
        <v>42</v>
      </c>
      <c r="J100" s="36">
        <f t="shared" si="100"/>
        <v>103</v>
      </c>
      <c r="K100" s="35">
        <f t="shared" si="100"/>
        <v>59</v>
      </c>
      <c r="L100" s="9">
        <f t="shared" si="100"/>
        <v>34</v>
      </c>
      <c r="M100" s="36">
        <f t="shared" si="100"/>
        <v>61</v>
      </c>
      <c r="N100" s="35">
        <f t="shared" si="100"/>
        <v>32</v>
      </c>
      <c r="O100" s="9">
        <f t="shared" si="100"/>
        <v>5</v>
      </c>
      <c r="P100" s="36">
        <f t="shared" si="100"/>
        <v>15</v>
      </c>
      <c r="Q100" s="35">
        <f t="shared" si="100"/>
        <v>95</v>
      </c>
      <c r="R100" s="9">
        <f t="shared" si="100"/>
        <v>37</v>
      </c>
      <c r="S100" s="36">
        <f t="shared" si="100"/>
        <v>74</v>
      </c>
      <c r="T100" s="35">
        <f t="shared" si="100"/>
        <v>76</v>
      </c>
      <c r="U100" s="9">
        <f t="shared" si="100"/>
        <v>38</v>
      </c>
      <c r="V100" s="36">
        <f t="shared" si="100"/>
        <v>65</v>
      </c>
      <c r="W100" s="35">
        <f t="shared" si="100"/>
        <v>73</v>
      </c>
      <c r="X100" s="9">
        <f t="shared" si="100"/>
        <v>36</v>
      </c>
      <c r="Y100" s="36">
        <f t="shared" si="100"/>
        <v>72</v>
      </c>
      <c r="Z100" s="35">
        <f t="shared" si="100"/>
        <v>12</v>
      </c>
      <c r="AA100" s="9">
        <f t="shared" si="100"/>
        <v>6</v>
      </c>
      <c r="AB100" s="36">
        <f t="shared" si="100"/>
        <v>9</v>
      </c>
      <c r="AC100" s="35">
        <f t="shared" si="100"/>
        <v>56</v>
      </c>
      <c r="AD100" s="9">
        <f t="shared" si="100"/>
        <v>31</v>
      </c>
      <c r="AE100" s="36">
        <f t="shared" si="100"/>
        <v>44</v>
      </c>
      <c r="AF100" s="35">
        <f t="shared" si="100"/>
        <v>16</v>
      </c>
      <c r="AG100" s="9">
        <f t="shared" si="100"/>
        <v>5</v>
      </c>
      <c r="AH100" s="36">
        <f t="shared" si="100"/>
        <v>6</v>
      </c>
      <c r="AI100" s="35">
        <f t="shared" si="100"/>
        <v>42</v>
      </c>
      <c r="AJ100" s="9">
        <f t="shared" si="100"/>
        <v>14</v>
      </c>
      <c r="AK100" s="36">
        <f t="shared" si="100"/>
        <v>23</v>
      </c>
      <c r="AL100" s="35">
        <f t="shared" si="100"/>
        <v>26</v>
      </c>
      <c r="AM100" s="9">
        <f t="shared" si="100"/>
        <v>21</v>
      </c>
      <c r="AN100" s="36">
        <f t="shared" si="100"/>
        <v>32</v>
      </c>
      <c r="AO100" s="35">
        <f t="shared" si="100"/>
        <v>26</v>
      </c>
      <c r="AP100" s="9">
        <f t="shared" si="100"/>
        <v>15</v>
      </c>
      <c r="AQ100" s="36">
        <f t="shared" si="100"/>
        <v>38</v>
      </c>
      <c r="AR100" s="35">
        <f t="shared" si="100"/>
        <v>21</v>
      </c>
      <c r="AS100" s="9">
        <f t="shared" si="100"/>
        <v>18</v>
      </c>
      <c r="AT100" s="36">
        <f t="shared" si="100"/>
        <v>14</v>
      </c>
      <c r="AU100" s="35">
        <f t="shared" si="100"/>
        <v>24</v>
      </c>
      <c r="AV100" s="9">
        <f t="shared" si="100"/>
        <v>15</v>
      </c>
      <c r="AW100" s="36">
        <f t="shared" si="100"/>
        <v>19</v>
      </c>
      <c r="AX100" s="35">
        <f t="shared" si="100"/>
        <v>8</v>
      </c>
      <c r="AY100" s="9">
        <f t="shared" si="100"/>
        <v>12</v>
      </c>
      <c r="AZ100" s="36">
        <f t="shared" si="100"/>
        <v>7</v>
      </c>
      <c r="BA100" s="35">
        <f t="shared" si="100"/>
        <v>19</v>
      </c>
      <c r="BB100" s="9">
        <f t="shared" si="100"/>
        <v>11</v>
      </c>
      <c r="BC100" s="36">
        <f t="shared" si="100"/>
        <v>19</v>
      </c>
      <c r="BD100" s="35">
        <f t="shared" si="100"/>
        <v>11</v>
      </c>
      <c r="BE100" s="9">
        <f t="shared" si="100"/>
        <v>10</v>
      </c>
      <c r="BF100" s="36">
        <f t="shared" si="100"/>
        <v>28</v>
      </c>
      <c r="BG100" s="35">
        <f t="shared" si="100"/>
        <v>27</v>
      </c>
      <c r="BH100" s="9">
        <f t="shared" si="100"/>
        <v>18</v>
      </c>
      <c r="BI100" s="36">
        <f t="shared" si="100"/>
        <v>33</v>
      </c>
      <c r="BJ100" s="35">
        <f t="shared" si="100"/>
        <v>14</v>
      </c>
      <c r="BK100" s="9">
        <f t="shared" si="100"/>
        <v>7</v>
      </c>
      <c r="BL100" s="36">
        <f t="shared" si="100"/>
        <v>9</v>
      </c>
      <c r="BM100" s="35">
        <f t="shared" si="100"/>
        <v>16</v>
      </c>
      <c r="BN100" s="9">
        <f t="shared" si="100"/>
        <v>13</v>
      </c>
      <c r="BO100" s="36">
        <f t="shared" si="100"/>
        <v>21</v>
      </c>
      <c r="BP100" s="35">
        <f t="shared" si="100"/>
        <v>24</v>
      </c>
      <c r="BQ100" s="9">
        <f t="shared" si="100"/>
        <v>12</v>
      </c>
      <c r="BR100" s="36">
        <f aca="true" t="shared" si="101" ref="BR100:BU102">SUM(BR4,BR8,BR12,BR16,BR20,BR24,BR28,BR32,BR36,BR40,BR44,BR48,BR52,BR56,BR60,BR64,BR68,BR72,BR76,BR80,BR84,BR88,BR92,BR96)</f>
        <v>11</v>
      </c>
      <c r="BS100" s="35">
        <f t="shared" si="101"/>
        <v>10</v>
      </c>
      <c r="BT100" s="9">
        <f>SUM(BT4,BT8,BT12,BT16,BT20,BT24,BT28,BT32,BT36,BT40,BT44,BT48,BT52,BT56,BT60,BT64,BT68,BT72,BT76,BT80,BT84,BT88,BT92,BT96)</f>
        <v>5</v>
      </c>
      <c r="BU100" s="36">
        <f t="shared" si="101"/>
        <v>13</v>
      </c>
      <c r="BV100" s="3"/>
      <c r="BW100" s="3"/>
      <c r="BX100" s="146"/>
      <c r="BY100" s="4"/>
      <c r="BZ100" s="4"/>
      <c r="CA100" s="4"/>
      <c r="CB100" s="4"/>
      <c r="CC100" s="4"/>
    </row>
    <row r="101" spans="1:81" ht="16.5" customHeight="1">
      <c r="A101" s="42" t="s">
        <v>9</v>
      </c>
      <c r="B101" s="39">
        <f aca="true" t="shared" si="102" ref="B101:D102">SUM(B5,B9,B13,B17,B21,B25,B29,B33,B37,B41,B45,B49,B53,B57,B61,B65,B69,B73,B77,B81,B85,B89,B93,B97)</f>
        <v>6</v>
      </c>
      <c r="C101" s="5">
        <f t="shared" si="102"/>
        <v>4</v>
      </c>
      <c r="D101" s="34">
        <f t="shared" si="102"/>
        <v>4</v>
      </c>
      <c r="E101" s="39">
        <f aca="true" t="shared" si="103" ref="E101:BP101">SUM(E5,E9,E13,E17,E21,E25,E29,E33,E37,E41,E45,E49,E53,E57,E61,E65,E69,E73,E77,E81,E85,E89,E93,E97)</f>
        <v>20</v>
      </c>
      <c r="F101" s="5">
        <f t="shared" si="103"/>
        <v>9</v>
      </c>
      <c r="G101" s="34">
        <f t="shared" si="103"/>
        <v>24</v>
      </c>
      <c r="H101" s="39">
        <f t="shared" si="103"/>
        <v>20</v>
      </c>
      <c r="I101" s="5">
        <f t="shared" si="103"/>
        <v>12</v>
      </c>
      <c r="J101" s="34">
        <f t="shared" si="103"/>
        <v>26</v>
      </c>
      <c r="K101" s="39">
        <f t="shared" si="103"/>
        <v>11</v>
      </c>
      <c r="L101" s="5">
        <f t="shared" si="103"/>
        <v>7</v>
      </c>
      <c r="M101" s="34">
        <f t="shared" si="103"/>
        <v>14</v>
      </c>
      <c r="N101" s="39">
        <f t="shared" si="103"/>
        <v>5</v>
      </c>
      <c r="O101" s="5">
        <f t="shared" si="103"/>
        <v>0</v>
      </c>
      <c r="P101" s="34">
        <f t="shared" si="103"/>
        <v>2</v>
      </c>
      <c r="Q101" s="39">
        <f t="shared" si="103"/>
        <v>16</v>
      </c>
      <c r="R101" s="5">
        <f t="shared" si="103"/>
        <v>7</v>
      </c>
      <c r="S101" s="34">
        <f t="shared" si="103"/>
        <v>14</v>
      </c>
      <c r="T101" s="39">
        <f t="shared" si="103"/>
        <v>14</v>
      </c>
      <c r="U101" s="5">
        <f t="shared" si="103"/>
        <v>11</v>
      </c>
      <c r="V101" s="34">
        <f t="shared" si="103"/>
        <v>14</v>
      </c>
      <c r="W101" s="39">
        <f t="shared" si="103"/>
        <v>15</v>
      </c>
      <c r="X101" s="5">
        <f t="shared" si="103"/>
        <v>14</v>
      </c>
      <c r="Y101" s="34">
        <f t="shared" si="103"/>
        <v>10</v>
      </c>
      <c r="Z101" s="39">
        <f t="shared" si="103"/>
        <v>1</v>
      </c>
      <c r="AA101" s="5">
        <f t="shared" si="103"/>
        <v>4</v>
      </c>
      <c r="AB101" s="34">
        <f t="shared" si="103"/>
        <v>4</v>
      </c>
      <c r="AC101" s="39">
        <f t="shared" si="103"/>
        <v>11</v>
      </c>
      <c r="AD101" s="5">
        <f t="shared" si="103"/>
        <v>5</v>
      </c>
      <c r="AE101" s="34">
        <f t="shared" si="103"/>
        <v>11</v>
      </c>
      <c r="AF101" s="39">
        <f t="shared" si="103"/>
        <v>1</v>
      </c>
      <c r="AG101" s="5">
        <f t="shared" si="103"/>
        <v>3</v>
      </c>
      <c r="AH101" s="34">
        <f t="shared" si="103"/>
        <v>0</v>
      </c>
      <c r="AI101" s="39">
        <f t="shared" si="103"/>
        <v>5</v>
      </c>
      <c r="AJ101" s="5">
        <f t="shared" si="103"/>
        <v>5</v>
      </c>
      <c r="AK101" s="34">
        <f t="shared" si="103"/>
        <v>9</v>
      </c>
      <c r="AL101" s="39">
        <f t="shared" si="103"/>
        <v>8</v>
      </c>
      <c r="AM101" s="5">
        <f t="shared" si="103"/>
        <v>4</v>
      </c>
      <c r="AN101" s="34">
        <f t="shared" si="103"/>
        <v>8</v>
      </c>
      <c r="AO101" s="39">
        <f t="shared" si="103"/>
        <v>5</v>
      </c>
      <c r="AP101" s="5">
        <f t="shared" si="103"/>
        <v>6</v>
      </c>
      <c r="AQ101" s="34">
        <f t="shared" si="103"/>
        <v>5</v>
      </c>
      <c r="AR101" s="39">
        <f t="shared" si="103"/>
        <v>4</v>
      </c>
      <c r="AS101" s="5">
        <f t="shared" si="103"/>
        <v>1</v>
      </c>
      <c r="AT101" s="34">
        <f t="shared" si="103"/>
        <v>1</v>
      </c>
      <c r="AU101" s="39">
        <f t="shared" si="103"/>
        <v>4</v>
      </c>
      <c r="AV101" s="5">
        <f t="shared" si="103"/>
        <v>2</v>
      </c>
      <c r="AW101" s="34">
        <f t="shared" si="103"/>
        <v>4</v>
      </c>
      <c r="AX101" s="39">
        <f t="shared" si="103"/>
        <v>1</v>
      </c>
      <c r="AY101" s="5">
        <f t="shared" si="103"/>
        <v>1</v>
      </c>
      <c r="AZ101" s="34">
        <f t="shared" si="103"/>
        <v>2</v>
      </c>
      <c r="BA101" s="39">
        <f t="shared" si="103"/>
        <v>6</v>
      </c>
      <c r="BB101" s="5">
        <f t="shared" si="103"/>
        <v>4</v>
      </c>
      <c r="BC101" s="34">
        <f t="shared" si="103"/>
        <v>4</v>
      </c>
      <c r="BD101" s="39">
        <f t="shared" si="103"/>
        <v>4</v>
      </c>
      <c r="BE101" s="5">
        <f t="shared" si="103"/>
        <v>3</v>
      </c>
      <c r="BF101" s="34">
        <f t="shared" si="103"/>
        <v>7</v>
      </c>
      <c r="BG101" s="39">
        <f t="shared" si="103"/>
        <v>8</v>
      </c>
      <c r="BH101" s="5">
        <f t="shared" si="103"/>
        <v>9</v>
      </c>
      <c r="BI101" s="34">
        <f t="shared" si="103"/>
        <v>8</v>
      </c>
      <c r="BJ101" s="39">
        <f t="shared" si="103"/>
        <v>3</v>
      </c>
      <c r="BK101" s="5">
        <f t="shared" si="103"/>
        <v>0</v>
      </c>
      <c r="BL101" s="34">
        <f t="shared" si="103"/>
        <v>2</v>
      </c>
      <c r="BM101" s="39">
        <f t="shared" si="103"/>
        <v>8</v>
      </c>
      <c r="BN101" s="5">
        <f t="shared" si="103"/>
        <v>3</v>
      </c>
      <c r="BO101" s="34">
        <f t="shared" si="103"/>
        <v>7</v>
      </c>
      <c r="BP101" s="39">
        <f t="shared" si="103"/>
        <v>6</v>
      </c>
      <c r="BQ101" s="5">
        <f>SUM(BQ5,BQ9,BQ13,BQ17,BQ21,BQ25,BQ29,BQ33,BQ37,BQ41,BQ45,BQ49,BQ53,BQ57,BQ61,BQ65,BQ69,BQ73,BQ77,BQ81,BQ85,BQ89,BQ93,BQ97)</f>
        <v>0</v>
      </c>
      <c r="BR101" s="34">
        <f t="shared" si="101"/>
        <v>2</v>
      </c>
      <c r="BS101" s="39">
        <f t="shared" si="101"/>
        <v>1</v>
      </c>
      <c r="BT101" s="5">
        <f t="shared" si="101"/>
        <v>4</v>
      </c>
      <c r="BU101" s="34">
        <f t="shared" si="101"/>
        <v>1</v>
      </c>
      <c r="BV101" s="3"/>
      <c r="BW101" s="3"/>
      <c r="BX101" s="146"/>
      <c r="BY101" s="4"/>
      <c r="BZ101" s="4"/>
      <c r="CA101" s="4"/>
      <c r="CB101" s="4"/>
      <c r="CC101" s="4"/>
    </row>
    <row r="102" spans="1:81" s="55" customFormat="1" ht="16.5" customHeight="1">
      <c r="A102" s="180" t="s">
        <v>10</v>
      </c>
      <c r="B102" s="58">
        <f t="shared" si="102"/>
        <v>42</v>
      </c>
      <c r="C102" s="57">
        <f t="shared" si="102"/>
        <v>22</v>
      </c>
      <c r="D102" s="59">
        <f t="shared" si="102"/>
        <v>52</v>
      </c>
      <c r="E102" s="58">
        <f aca="true" t="shared" si="104" ref="E102:BP102">SUM(E6,E10,E14,E18,E22,E26,E30,E34,E38,E42,E46,E50,E54,E58,E62,E66,E70,E74,E78,E82,E86,E90,E94,E98)</f>
        <v>87</v>
      </c>
      <c r="F102" s="57">
        <f t="shared" si="104"/>
        <v>60</v>
      </c>
      <c r="G102" s="59">
        <f t="shared" si="104"/>
        <v>120</v>
      </c>
      <c r="H102" s="58">
        <f t="shared" si="104"/>
        <v>91</v>
      </c>
      <c r="I102" s="57">
        <f t="shared" si="104"/>
        <v>54</v>
      </c>
      <c r="J102" s="59">
        <f>SUM(J6,J10,J14,J18,J22,J26,J30,J34,J38,J42,J46,J50,J54,J58,J62,J66,J70,J74,J78,J82,J86,J90,J94,J98)</f>
        <v>129</v>
      </c>
      <c r="K102" s="58">
        <f t="shared" si="104"/>
        <v>70</v>
      </c>
      <c r="L102" s="57">
        <f t="shared" si="104"/>
        <v>41</v>
      </c>
      <c r="M102" s="59">
        <f t="shared" si="104"/>
        <v>75</v>
      </c>
      <c r="N102" s="58">
        <f t="shared" si="104"/>
        <v>37</v>
      </c>
      <c r="O102" s="57">
        <f t="shared" si="104"/>
        <v>5</v>
      </c>
      <c r="P102" s="59">
        <f t="shared" si="104"/>
        <v>17</v>
      </c>
      <c r="Q102" s="58">
        <f t="shared" si="104"/>
        <v>111</v>
      </c>
      <c r="R102" s="57">
        <f t="shared" si="104"/>
        <v>44</v>
      </c>
      <c r="S102" s="59">
        <f t="shared" si="104"/>
        <v>88</v>
      </c>
      <c r="T102" s="58">
        <f t="shared" si="104"/>
        <v>90</v>
      </c>
      <c r="U102" s="57">
        <f t="shared" si="104"/>
        <v>49</v>
      </c>
      <c r="V102" s="59">
        <f t="shared" si="104"/>
        <v>79</v>
      </c>
      <c r="W102" s="58">
        <f t="shared" si="104"/>
        <v>88</v>
      </c>
      <c r="X102" s="57">
        <f t="shared" si="104"/>
        <v>50</v>
      </c>
      <c r="Y102" s="59">
        <f t="shared" si="104"/>
        <v>82</v>
      </c>
      <c r="Z102" s="58">
        <f t="shared" si="104"/>
        <v>13</v>
      </c>
      <c r="AA102" s="57">
        <f t="shared" si="104"/>
        <v>10</v>
      </c>
      <c r="AB102" s="59">
        <f t="shared" si="104"/>
        <v>13</v>
      </c>
      <c r="AC102" s="58">
        <f t="shared" si="104"/>
        <v>67</v>
      </c>
      <c r="AD102" s="57">
        <f t="shared" si="104"/>
        <v>36</v>
      </c>
      <c r="AE102" s="59">
        <f t="shared" si="104"/>
        <v>55</v>
      </c>
      <c r="AF102" s="58">
        <f t="shared" si="104"/>
        <v>17</v>
      </c>
      <c r="AG102" s="57">
        <f t="shared" si="104"/>
        <v>8</v>
      </c>
      <c r="AH102" s="59">
        <f t="shared" si="104"/>
        <v>6</v>
      </c>
      <c r="AI102" s="58">
        <f t="shared" si="104"/>
        <v>47</v>
      </c>
      <c r="AJ102" s="57">
        <f t="shared" si="104"/>
        <v>19</v>
      </c>
      <c r="AK102" s="59">
        <f t="shared" si="104"/>
        <v>32</v>
      </c>
      <c r="AL102" s="58">
        <f t="shared" si="104"/>
        <v>34</v>
      </c>
      <c r="AM102" s="57">
        <f t="shared" si="104"/>
        <v>25</v>
      </c>
      <c r="AN102" s="59">
        <f t="shared" si="104"/>
        <v>40</v>
      </c>
      <c r="AO102" s="58">
        <f t="shared" si="104"/>
        <v>31</v>
      </c>
      <c r="AP102" s="57">
        <f t="shared" si="104"/>
        <v>21</v>
      </c>
      <c r="AQ102" s="59">
        <f t="shared" si="104"/>
        <v>43</v>
      </c>
      <c r="AR102" s="58">
        <f t="shared" si="104"/>
        <v>25</v>
      </c>
      <c r="AS102" s="57">
        <f t="shared" si="104"/>
        <v>19</v>
      </c>
      <c r="AT102" s="59">
        <f t="shared" si="104"/>
        <v>15</v>
      </c>
      <c r="AU102" s="58">
        <f t="shared" si="104"/>
        <v>28</v>
      </c>
      <c r="AV102" s="57">
        <f t="shared" si="104"/>
        <v>17</v>
      </c>
      <c r="AW102" s="59">
        <f t="shared" si="104"/>
        <v>23</v>
      </c>
      <c r="AX102" s="58">
        <f t="shared" si="104"/>
        <v>9</v>
      </c>
      <c r="AY102" s="57">
        <f t="shared" si="104"/>
        <v>13</v>
      </c>
      <c r="AZ102" s="59">
        <f t="shared" si="104"/>
        <v>9</v>
      </c>
      <c r="BA102" s="58">
        <f t="shared" si="104"/>
        <v>25</v>
      </c>
      <c r="BB102" s="57">
        <f t="shared" si="104"/>
        <v>15</v>
      </c>
      <c r="BC102" s="59">
        <f t="shared" si="104"/>
        <v>23</v>
      </c>
      <c r="BD102" s="58">
        <f t="shared" si="104"/>
        <v>15</v>
      </c>
      <c r="BE102" s="57">
        <f t="shared" si="104"/>
        <v>13</v>
      </c>
      <c r="BF102" s="59">
        <f t="shared" si="104"/>
        <v>35</v>
      </c>
      <c r="BG102" s="58">
        <f t="shared" si="104"/>
        <v>35</v>
      </c>
      <c r="BH102" s="57">
        <f t="shared" si="104"/>
        <v>27</v>
      </c>
      <c r="BI102" s="59">
        <f t="shared" si="104"/>
        <v>41</v>
      </c>
      <c r="BJ102" s="58">
        <f t="shared" si="104"/>
        <v>17</v>
      </c>
      <c r="BK102" s="57">
        <f t="shared" si="104"/>
        <v>7</v>
      </c>
      <c r="BL102" s="59">
        <f t="shared" si="104"/>
        <v>11</v>
      </c>
      <c r="BM102" s="58">
        <f t="shared" si="104"/>
        <v>24</v>
      </c>
      <c r="BN102" s="57">
        <f t="shared" si="104"/>
        <v>16</v>
      </c>
      <c r="BO102" s="59">
        <f t="shared" si="104"/>
        <v>28</v>
      </c>
      <c r="BP102" s="58">
        <f t="shared" si="104"/>
        <v>30</v>
      </c>
      <c r="BQ102" s="57">
        <f>SUM(BQ6,BQ10,BQ14,BQ18,BQ22,BQ26,BQ30,BQ34,BQ38,BQ42,BQ46,BQ50,BQ54,BQ58,BQ62,BQ66,BQ70,BQ74,BQ78,BQ82,BQ86,BQ90,BQ94,BQ98)</f>
        <v>12</v>
      </c>
      <c r="BR102" s="59">
        <f t="shared" si="101"/>
        <v>13</v>
      </c>
      <c r="BS102" s="58">
        <f t="shared" si="101"/>
        <v>11</v>
      </c>
      <c r="BT102" s="57">
        <f t="shared" si="101"/>
        <v>9</v>
      </c>
      <c r="BU102" s="59">
        <f t="shared" si="101"/>
        <v>14</v>
      </c>
      <c r="BV102" s="60"/>
      <c r="BW102" s="60">
        <f>SUM(BW7+BW11+BW15+BW19+BW23+BW27+BW31+BW35+BW39+BW43+BW47+BW51+BW55+BW59+BW63+BW67+BW71+BW75+BW79+BW83+BW87+BW91+BW95+BW99)/2</f>
        <v>1339.5</v>
      </c>
      <c r="BX102" s="147">
        <f>SUM(BX7+BX11+BX15+BX19+BX23+BX27+BX31+BX35+BX39+BX43+BX47+BX51+BX55+BX59+BX63+BX67+BX71+BX75+BX79+BX83+BX87+BX91+BX95)/2</f>
        <v>1159</v>
      </c>
      <c r="BY102" s="54"/>
      <c r="BZ102" s="54"/>
      <c r="CA102" s="54"/>
      <c r="CB102" s="54"/>
      <c r="CC102" s="54"/>
    </row>
    <row r="103" spans="1:81" ht="16.5" customHeight="1">
      <c r="A103" s="181"/>
      <c r="B103" s="40" t="s">
        <v>16</v>
      </c>
      <c r="C103" s="6" t="s">
        <v>15</v>
      </c>
      <c r="D103" s="6" t="s">
        <v>14</v>
      </c>
      <c r="E103" s="40" t="s">
        <v>16</v>
      </c>
      <c r="F103" s="6" t="s">
        <v>15</v>
      </c>
      <c r="G103" s="41" t="s">
        <v>14</v>
      </c>
      <c r="H103" s="40" t="s">
        <v>16</v>
      </c>
      <c r="I103" s="6" t="s">
        <v>15</v>
      </c>
      <c r="J103" s="41" t="s">
        <v>14</v>
      </c>
      <c r="K103" s="40" t="s">
        <v>16</v>
      </c>
      <c r="L103" s="6" t="s">
        <v>15</v>
      </c>
      <c r="M103" s="41" t="s">
        <v>14</v>
      </c>
      <c r="N103" s="40" t="s">
        <v>16</v>
      </c>
      <c r="O103" s="6" t="s">
        <v>15</v>
      </c>
      <c r="P103" s="41" t="s">
        <v>14</v>
      </c>
      <c r="Q103" s="40" t="s">
        <v>16</v>
      </c>
      <c r="R103" s="6" t="s">
        <v>15</v>
      </c>
      <c r="S103" s="41" t="s">
        <v>14</v>
      </c>
      <c r="T103" s="40" t="s">
        <v>16</v>
      </c>
      <c r="U103" s="6" t="s">
        <v>15</v>
      </c>
      <c r="V103" s="41" t="s">
        <v>14</v>
      </c>
      <c r="W103" s="40" t="s">
        <v>16</v>
      </c>
      <c r="X103" s="6" t="s">
        <v>15</v>
      </c>
      <c r="Y103" s="41" t="s">
        <v>14</v>
      </c>
      <c r="Z103" s="40" t="s">
        <v>16</v>
      </c>
      <c r="AA103" s="6" t="s">
        <v>15</v>
      </c>
      <c r="AB103" s="41" t="s">
        <v>14</v>
      </c>
      <c r="AC103" s="40" t="s">
        <v>16</v>
      </c>
      <c r="AD103" s="6" t="s">
        <v>15</v>
      </c>
      <c r="AE103" s="41" t="s">
        <v>14</v>
      </c>
      <c r="AF103" s="40" t="s">
        <v>16</v>
      </c>
      <c r="AG103" s="6" t="s">
        <v>15</v>
      </c>
      <c r="AH103" s="41" t="s">
        <v>14</v>
      </c>
      <c r="AI103" s="40" t="s">
        <v>16</v>
      </c>
      <c r="AJ103" s="6" t="s">
        <v>15</v>
      </c>
      <c r="AK103" s="41" t="s">
        <v>14</v>
      </c>
      <c r="AL103" s="40" t="s">
        <v>16</v>
      </c>
      <c r="AM103" s="6" t="s">
        <v>15</v>
      </c>
      <c r="AN103" s="41" t="s">
        <v>14</v>
      </c>
      <c r="AO103" s="40" t="s">
        <v>16</v>
      </c>
      <c r="AP103" s="6" t="s">
        <v>15</v>
      </c>
      <c r="AQ103" s="41" t="s">
        <v>14</v>
      </c>
      <c r="AR103" s="40" t="s">
        <v>16</v>
      </c>
      <c r="AS103" s="6" t="s">
        <v>15</v>
      </c>
      <c r="AT103" s="41" t="s">
        <v>14</v>
      </c>
      <c r="AU103" s="40" t="s">
        <v>16</v>
      </c>
      <c r="AV103" s="6" t="s">
        <v>15</v>
      </c>
      <c r="AW103" s="41" t="s">
        <v>14</v>
      </c>
      <c r="AX103" s="40" t="s">
        <v>16</v>
      </c>
      <c r="AY103" s="6" t="s">
        <v>15</v>
      </c>
      <c r="AZ103" s="41" t="s">
        <v>14</v>
      </c>
      <c r="BA103" s="40" t="s">
        <v>16</v>
      </c>
      <c r="BB103" s="6" t="s">
        <v>15</v>
      </c>
      <c r="BC103" s="41" t="s">
        <v>14</v>
      </c>
      <c r="BD103" s="40" t="s">
        <v>16</v>
      </c>
      <c r="BE103" s="6" t="s">
        <v>15</v>
      </c>
      <c r="BF103" s="41" t="s">
        <v>14</v>
      </c>
      <c r="BG103" s="40" t="s">
        <v>16</v>
      </c>
      <c r="BH103" s="6" t="s">
        <v>15</v>
      </c>
      <c r="BI103" s="41" t="s">
        <v>14</v>
      </c>
      <c r="BJ103" s="40" t="s">
        <v>16</v>
      </c>
      <c r="BK103" s="6" t="s">
        <v>15</v>
      </c>
      <c r="BL103" s="41" t="s">
        <v>14</v>
      </c>
      <c r="BM103" s="40" t="s">
        <v>16</v>
      </c>
      <c r="BN103" s="6" t="s">
        <v>15</v>
      </c>
      <c r="BO103" s="41" t="s">
        <v>14</v>
      </c>
      <c r="BP103" s="40" t="s">
        <v>16</v>
      </c>
      <c r="BQ103" s="6" t="s">
        <v>15</v>
      </c>
      <c r="BR103" s="41" t="s">
        <v>14</v>
      </c>
      <c r="BS103" s="40" t="s">
        <v>16</v>
      </c>
      <c r="BT103" s="6" t="s">
        <v>15</v>
      </c>
      <c r="BU103" s="41" t="s">
        <v>14</v>
      </c>
      <c r="BV103" s="3"/>
      <c r="BW103" s="3"/>
      <c r="BX103" s="3"/>
      <c r="BY103" s="4"/>
      <c r="BZ103" s="4"/>
      <c r="CA103" s="4"/>
      <c r="CB103" s="4"/>
      <c r="CC103" s="4"/>
    </row>
    <row r="104" spans="1:81" ht="91.5" customHeight="1">
      <c r="A104" s="1" t="s">
        <v>0</v>
      </c>
      <c r="B104" s="162" t="s">
        <v>4</v>
      </c>
      <c r="C104" s="163"/>
      <c r="D104" s="164"/>
      <c r="E104" s="162" t="s">
        <v>41</v>
      </c>
      <c r="F104" s="163"/>
      <c r="G104" s="164"/>
      <c r="H104" s="162" t="s">
        <v>24</v>
      </c>
      <c r="I104" s="163"/>
      <c r="J104" s="164"/>
      <c r="K104" s="162" t="s">
        <v>7</v>
      </c>
      <c r="L104" s="163"/>
      <c r="M104" s="164"/>
      <c r="N104" s="162" t="s">
        <v>5</v>
      </c>
      <c r="O104" s="163"/>
      <c r="P104" s="164"/>
      <c r="Q104" s="162" t="s">
        <v>1</v>
      </c>
      <c r="R104" s="163"/>
      <c r="S104" s="164"/>
      <c r="T104" s="162" t="s">
        <v>3</v>
      </c>
      <c r="U104" s="163"/>
      <c r="V104" s="164"/>
      <c r="W104" s="162" t="s">
        <v>13</v>
      </c>
      <c r="X104" s="163"/>
      <c r="Y104" s="164"/>
      <c r="Z104" s="162" t="s">
        <v>29</v>
      </c>
      <c r="AA104" s="163"/>
      <c r="AB104" s="164"/>
      <c r="AC104" s="162" t="s">
        <v>32</v>
      </c>
      <c r="AD104" s="163"/>
      <c r="AE104" s="164"/>
      <c r="AF104" s="162" t="s">
        <v>23</v>
      </c>
      <c r="AG104" s="163"/>
      <c r="AH104" s="164"/>
      <c r="AI104" s="185" t="s">
        <v>37</v>
      </c>
      <c r="AJ104" s="186"/>
      <c r="AK104" s="187"/>
      <c r="AL104" s="162" t="s">
        <v>26</v>
      </c>
      <c r="AM104" s="163"/>
      <c r="AN104" s="164"/>
      <c r="AO104" s="162" t="s">
        <v>27</v>
      </c>
      <c r="AP104" s="163"/>
      <c r="AQ104" s="164"/>
      <c r="AR104" s="162" t="s">
        <v>28</v>
      </c>
      <c r="AS104" s="163"/>
      <c r="AT104" s="164"/>
      <c r="AU104" s="162" t="s">
        <v>30</v>
      </c>
      <c r="AV104" s="163"/>
      <c r="AW104" s="164"/>
      <c r="AX104" s="162" t="s">
        <v>31</v>
      </c>
      <c r="AY104" s="163"/>
      <c r="AZ104" s="164"/>
      <c r="BA104" s="188" t="s">
        <v>38</v>
      </c>
      <c r="BB104" s="189"/>
      <c r="BC104" s="190"/>
      <c r="BD104" s="162" t="s">
        <v>35</v>
      </c>
      <c r="BE104" s="163"/>
      <c r="BF104" s="164"/>
      <c r="BG104" s="162" t="s">
        <v>33</v>
      </c>
      <c r="BH104" s="163"/>
      <c r="BI104" s="164"/>
      <c r="BJ104" s="168" t="s">
        <v>39</v>
      </c>
      <c r="BK104" s="169"/>
      <c r="BL104" s="170"/>
      <c r="BM104" s="162" t="s">
        <v>42</v>
      </c>
      <c r="BN104" s="163"/>
      <c r="BO104" s="164"/>
      <c r="BP104" s="168" t="s">
        <v>43</v>
      </c>
      <c r="BQ104" s="169"/>
      <c r="BR104" s="170"/>
      <c r="BS104" s="162" t="s">
        <v>53</v>
      </c>
      <c r="BT104" s="163"/>
      <c r="BU104" s="164"/>
      <c r="BV104" s="5"/>
      <c r="BW104" s="2" t="s">
        <v>11</v>
      </c>
      <c r="BX104" s="3"/>
      <c r="BY104" s="4"/>
      <c r="BZ104" s="4"/>
      <c r="CA104" s="4"/>
      <c r="CB104" s="4"/>
      <c r="CC104" s="4"/>
    </row>
    <row r="105" spans="1:81" ht="13.5" customHeight="1">
      <c r="A105" s="67"/>
      <c r="B105" s="165">
        <f>SUM(C102+(D102*3))</f>
        <v>178</v>
      </c>
      <c r="C105" s="165"/>
      <c r="D105" s="165"/>
      <c r="E105" s="165">
        <f>SUM(F102+(G102*3))</f>
        <v>420</v>
      </c>
      <c r="F105" s="165"/>
      <c r="G105" s="165"/>
      <c r="H105" s="165">
        <f>SUM(I102+(J102*3))</f>
        <v>441</v>
      </c>
      <c r="I105" s="165"/>
      <c r="J105" s="165"/>
      <c r="K105" s="165">
        <f>SUM(L102+(M102*3))</f>
        <v>266</v>
      </c>
      <c r="L105" s="165"/>
      <c r="M105" s="165"/>
      <c r="N105" s="165">
        <f>SUM(O102+(P102*3))</f>
        <v>56</v>
      </c>
      <c r="O105" s="165"/>
      <c r="P105" s="165"/>
      <c r="Q105" s="165">
        <f>SUM(R102+(S102*3))</f>
        <v>308</v>
      </c>
      <c r="R105" s="165"/>
      <c r="S105" s="165"/>
      <c r="T105" s="165">
        <f>SUM(U102+(V102*3))</f>
        <v>286</v>
      </c>
      <c r="U105" s="165"/>
      <c r="V105" s="165"/>
      <c r="W105" s="165">
        <f>SUM(X102+(Y102*3))</f>
        <v>296</v>
      </c>
      <c r="X105" s="165"/>
      <c r="Y105" s="165"/>
      <c r="Z105" s="165">
        <f>SUM(AA102+(AB102*3))</f>
        <v>49</v>
      </c>
      <c r="AA105" s="165"/>
      <c r="AB105" s="165"/>
      <c r="AC105" s="165">
        <f>SUM(AD102+(AE102*3))</f>
        <v>201</v>
      </c>
      <c r="AD105" s="165"/>
      <c r="AE105" s="165"/>
      <c r="AF105" s="165">
        <f>SUM(AG102+(AH102*3))</f>
        <v>26</v>
      </c>
      <c r="AG105" s="165"/>
      <c r="AH105" s="165"/>
      <c r="AI105" s="165">
        <f>SUM(AJ102+(AK102*3))</f>
        <v>115</v>
      </c>
      <c r="AJ105" s="165"/>
      <c r="AK105" s="165"/>
      <c r="AL105" s="165">
        <f>SUM(AM102+(AN102*3))</f>
        <v>145</v>
      </c>
      <c r="AM105" s="165"/>
      <c r="AN105" s="165"/>
      <c r="AO105" s="165">
        <f>SUM(AP102+(AQ102*3))</f>
        <v>150</v>
      </c>
      <c r="AP105" s="165"/>
      <c r="AQ105" s="165"/>
      <c r="AR105" s="165">
        <f>SUM(AS102+(AT102*3))</f>
        <v>64</v>
      </c>
      <c r="AS105" s="165"/>
      <c r="AT105" s="165"/>
      <c r="AU105" s="165">
        <f>SUM(AV102+(AW102*3))</f>
        <v>86</v>
      </c>
      <c r="AV105" s="165"/>
      <c r="AW105" s="165"/>
      <c r="AX105" s="165">
        <f>SUM(AY102+(AZ102*3))</f>
        <v>40</v>
      </c>
      <c r="AY105" s="165"/>
      <c r="AZ105" s="165"/>
      <c r="BA105" s="165">
        <f>SUM(BB102+(BC102*3))</f>
        <v>84</v>
      </c>
      <c r="BB105" s="165"/>
      <c r="BC105" s="165"/>
      <c r="BD105" s="165">
        <f>SUM(BE102+(BF102*3))</f>
        <v>118</v>
      </c>
      <c r="BE105" s="165"/>
      <c r="BF105" s="165"/>
      <c r="BG105" s="165">
        <f>SUM(BH102+(BI102*3))</f>
        <v>150</v>
      </c>
      <c r="BH105" s="165"/>
      <c r="BI105" s="165"/>
      <c r="BJ105" s="165">
        <f>SUM(BK102+(BL102*3))</f>
        <v>40</v>
      </c>
      <c r="BK105" s="165"/>
      <c r="BL105" s="165"/>
      <c r="BM105" s="165">
        <f>SUM(BN102+(BO102*3))</f>
        <v>100</v>
      </c>
      <c r="BN105" s="165"/>
      <c r="BO105" s="165"/>
      <c r="BP105" s="165">
        <f>SUM(BQ102+(BR102*3))</f>
        <v>51</v>
      </c>
      <c r="BQ105" s="165"/>
      <c r="BR105" s="165"/>
      <c r="BS105" s="165">
        <f>SUM(BT102+(BU102*3))</f>
        <v>51</v>
      </c>
      <c r="BT105" s="165"/>
      <c r="BU105" s="165"/>
      <c r="BV105" s="3"/>
      <c r="BW105" s="68"/>
      <c r="BX105" s="3"/>
      <c r="BY105" s="4"/>
      <c r="BZ105" s="4"/>
      <c r="CA105" s="4"/>
      <c r="CB105" s="4"/>
      <c r="CC105" s="4"/>
    </row>
    <row r="106" spans="1:81" ht="27.75" customHeight="1">
      <c r="A106" s="175" t="s">
        <v>40</v>
      </c>
      <c r="B106" s="176"/>
      <c r="C106" s="176"/>
      <c r="D106" s="176"/>
      <c r="E106" s="176"/>
      <c r="F106" s="176"/>
      <c r="G106" s="70"/>
      <c r="H106" s="70"/>
      <c r="I106" s="69"/>
      <c r="J106" s="69"/>
      <c r="K106" s="68"/>
      <c r="L106" s="69"/>
      <c r="M106" s="69"/>
      <c r="N106" s="68"/>
      <c r="O106" s="69"/>
      <c r="P106" s="69"/>
      <c r="Q106" s="68"/>
      <c r="R106" s="69"/>
      <c r="S106" s="69"/>
      <c r="T106" s="68"/>
      <c r="U106" s="69"/>
      <c r="V106" s="69"/>
      <c r="W106" s="68"/>
      <c r="X106" s="69"/>
      <c r="Y106" s="69"/>
      <c r="Z106" s="68"/>
      <c r="AA106" s="69"/>
      <c r="AB106" s="69"/>
      <c r="AC106" s="68"/>
      <c r="AD106" s="69"/>
      <c r="AE106" s="69"/>
      <c r="AF106" s="68"/>
      <c r="AG106" s="69"/>
      <c r="AH106" s="69"/>
      <c r="AI106" s="68"/>
      <c r="AJ106" s="69"/>
      <c r="AK106" s="69"/>
      <c r="AL106" s="68"/>
      <c r="AM106" s="69"/>
      <c r="AN106" s="69"/>
      <c r="AO106" s="68"/>
      <c r="AP106" s="69"/>
      <c r="AQ106" s="69"/>
      <c r="AR106" s="68"/>
      <c r="AS106" s="69"/>
      <c r="AT106" s="69"/>
      <c r="AU106" s="68"/>
      <c r="AV106" s="69"/>
      <c r="AW106" s="69"/>
      <c r="AX106" s="68"/>
      <c r="AY106" s="69"/>
      <c r="AZ106" s="69"/>
      <c r="BA106" s="68"/>
      <c r="BB106" s="69"/>
      <c r="BC106" s="69"/>
      <c r="BD106" s="68"/>
      <c r="BE106" s="69"/>
      <c r="BF106" s="69"/>
      <c r="BG106" s="68"/>
      <c r="BH106" s="69"/>
      <c r="BI106" s="69"/>
      <c r="BJ106" s="68"/>
      <c r="BK106" s="69"/>
      <c r="BL106" s="69"/>
      <c r="BM106" s="68"/>
      <c r="BN106" s="69"/>
      <c r="BO106" s="69"/>
      <c r="BP106" s="68"/>
      <c r="BQ106" s="69"/>
      <c r="BR106" s="69"/>
      <c r="BS106" s="68"/>
      <c r="BT106" s="69"/>
      <c r="BU106" s="69"/>
      <c r="BV106" s="3"/>
      <c r="BW106" s="68"/>
      <c r="BX106" s="3"/>
      <c r="BY106" s="4"/>
      <c r="BZ106" s="4"/>
      <c r="CA106" s="4"/>
      <c r="CB106" s="4"/>
      <c r="CC106" s="4"/>
    </row>
    <row r="107" spans="2:73" ht="27.75" customHeight="1">
      <c r="B107" s="92" t="s">
        <v>14</v>
      </c>
      <c r="C107" s="93" t="s">
        <v>15</v>
      </c>
      <c r="D107" s="94" t="s">
        <v>16</v>
      </c>
      <c r="E107" s="92" t="s">
        <v>14</v>
      </c>
      <c r="F107" s="93" t="s">
        <v>15</v>
      </c>
      <c r="G107" s="94" t="s">
        <v>16</v>
      </c>
      <c r="H107" s="92" t="s">
        <v>14</v>
      </c>
      <c r="I107" s="93" t="s">
        <v>15</v>
      </c>
      <c r="J107" s="94" t="s">
        <v>16</v>
      </c>
      <c r="K107" s="92" t="s">
        <v>14</v>
      </c>
      <c r="L107" s="93" t="s">
        <v>15</v>
      </c>
      <c r="M107" s="94" t="s">
        <v>16</v>
      </c>
      <c r="N107" s="92" t="s">
        <v>14</v>
      </c>
      <c r="O107" s="93" t="s">
        <v>15</v>
      </c>
      <c r="P107" s="94" t="s">
        <v>16</v>
      </c>
      <c r="Q107" s="92" t="s">
        <v>14</v>
      </c>
      <c r="R107" s="93" t="s">
        <v>15</v>
      </c>
      <c r="S107" s="94" t="s">
        <v>16</v>
      </c>
      <c r="T107" s="92" t="s">
        <v>14</v>
      </c>
      <c r="U107" s="93" t="s">
        <v>15</v>
      </c>
      <c r="V107" s="94" t="s">
        <v>16</v>
      </c>
      <c r="W107" s="92" t="s">
        <v>14</v>
      </c>
      <c r="X107" s="93" t="s">
        <v>15</v>
      </c>
      <c r="Y107" s="94" t="s">
        <v>16</v>
      </c>
      <c r="Z107" s="92" t="s">
        <v>14</v>
      </c>
      <c r="AA107" s="93" t="s">
        <v>15</v>
      </c>
      <c r="AB107" s="94" t="s">
        <v>16</v>
      </c>
      <c r="AC107" s="92" t="s">
        <v>14</v>
      </c>
      <c r="AD107" s="93" t="s">
        <v>15</v>
      </c>
      <c r="AE107" s="94" t="s">
        <v>16</v>
      </c>
      <c r="AF107" s="92" t="s">
        <v>14</v>
      </c>
      <c r="AG107" s="93" t="s">
        <v>15</v>
      </c>
      <c r="AH107" s="94" t="s">
        <v>16</v>
      </c>
      <c r="AI107" s="92" t="s">
        <v>14</v>
      </c>
      <c r="AJ107" s="93" t="s">
        <v>15</v>
      </c>
      <c r="AK107" s="94" t="s">
        <v>16</v>
      </c>
      <c r="AL107" s="92" t="s">
        <v>14</v>
      </c>
      <c r="AM107" s="93" t="s">
        <v>15</v>
      </c>
      <c r="AN107" s="94" t="s">
        <v>16</v>
      </c>
      <c r="AO107" s="92" t="s">
        <v>14</v>
      </c>
      <c r="AP107" s="93" t="s">
        <v>15</v>
      </c>
      <c r="AQ107" s="94" t="s">
        <v>16</v>
      </c>
      <c r="AR107" s="92" t="s">
        <v>14</v>
      </c>
      <c r="AS107" s="93" t="s">
        <v>15</v>
      </c>
      <c r="AT107" s="94" t="s">
        <v>16</v>
      </c>
      <c r="AU107" s="92" t="s">
        <v>14</v>
      </c>
      <c r="AV107" s="93" t="s">
        <v>15</v>
      </c>
      <c r="AW107" s="94" t="s">
        <v>16</v>
      </c>
      <c r="AX107" s="92" t="s">
        <v>14</v>
      </c>
      <c r="AY107" s="93" t="s">
        <v>15</v>
      </c>
      <c r="AZ107" s="94" t="s">
        <v>16</v>
      </c>
      <c r="BA107" s="92" t="s">
        <v>14</v>
      </c>
      <c r="BB107" s="93" t="s">
        <v>15</v>
      </c>
      <c r="BC107" s="94" t="s">
        <v>16</v>
      </c>
      <c r="BD107" s="92" t="s">
        <v>14</v>
      </c>
      <c r="BE107" s="93" t="s">
        <v>15</v>
      </c>
      <c r="BF107" s="94" t="s">
        <v>16</v>
      </c>
      <c r="BG107" s="92" t="s">
        <v>14</v>
      </c>
      <c r="BH107" s="93" t="s">
        <v>15</v>
      </c>
      <c r="BI107" s="94" t="s">
        <v>16</v>
      </c>
      <c r="BJ107" s="92" t="s">
        <v>14</v>
      </c>
      <c r="BK107" s="93" t="s">
        <v>15</v>
      </c>
      <c r="BL107" s="94" t="s">
        <v>16</v>
      </c>
      <c r="BM107" s="92" t="s">
        <v>14</v>
      </c>
      <c r="BN107" s="93" t="s">
        <v>15</v>
      </c>
      <c r="BO107" s="94" t="s">
        <v>16</v>
      </c>
      <c r="BP107" s="92" t="s">
        <v>14</v>
      </c>
      <c r="BQ107" s="93" t="s">
        <v>15</v>
      </c>
      <c r="BR107" s="94" t="s">
        <v>16</v>
      </c>
      <c r="BS107" s="92" t="s">
        <v>14</v>
      </c>
      <c r="BT107" s="93" t="s">
        <v>15</v>
      </c>
      <c r="BU107" s="94" t="s">
        <v>16</v>
      </c>
    </row>
    <row r="108" spans="1:76" s="63" customFormat="1" ht="24" customHeight="1">
      <c r="A108" s="65"/>
      <c r="B108" s="95">
        <f>(D102/BW7)*100</f>
        <v>44.827586206896555</v>
      </c>
      <c r="C108" s="96">
        <f>(C102/BW7)*100</f>
        <v>18.96551724137931</v>
      </c>
      <c r="D108" s="97">
        <f>(B102/BW7)*100</f>
        <v>36.206896551724135</v>
      </c>
      <c r="E108" s="95">
        <f>(G102/BW11)*100</f>
        <v>44.9438202247191</v>
      </c>
      <c r="F108" s="96">
        <f>(F102/BW11)*100</f>
        <v>22.47191011235955</v>
      </c>
      <c r="G108" s="97">
        <f>(E102/BW11)*100</f>
        <v>32.58426966292135</v>
      </c>
      <c r="H108" s="95">
        <f>(J102/BW15)*100</f>
        <v>47.08029197080292</v>
      </c>
      <c r="I108" s="96">
        <f>(I102/BW15)*100</f>
        <v>19.708029197080293</v>
      </c>
      <c r="J108" s="97">
        <f>(H102/BW15)*100</f>
        <v>33.21167883211679</v>
      </c>
      <c r="K108" s="95">
        <f>(M102/BW19)*100</f>
        <v>40.32258064516129</v>
      </c>
      <c r="L108" s="96">
        <f>(L102/BW19)*100</f>
        <v>22.043010752688172</v>
      </c>
      <c r="M108" s="97">
        <f>(K102/BW19)*100</f>
        <v>37.634408602150536</v>
      </c>
      <c r="N108" s="95">
        <f>(P102/BW23)*100</f>
        <v>28.8135593220339</v>
      </c>
      <c r="O108" s="96">
        <f>(O102/BW23)*100</f>
        <v>8.47457627118644</v>
      </c>
      <c r="P108" s="97">
        <f>(N102/BW23)*100</f>
        <v>62.71186440677966</v>
      </c>
      <c r="Q108" s="95">
        <f>(S102/BW27)*100</f>
        <v>36.21399176954733</v>
      </c>
      <c r="R108" s="96">
        <f>(R102/BW27)*100</f>
        <v>18.106995884773664</v>
      </c>
      <c r="S108" s="97">
        <f>(Q102/BW27)*100</f>
        <v>45.67901234567901</v>
      </c>
      <c r="T108" s="95">
        <f>(V102/BW31)*100</f>
        <v>36.23853211009174</v>
      </c>
      <c r="U108" s="96">
        <f>(U102/BW31)*100</f>
        <v>22.477064220183486</v>
      </c>
      <c r="V108" s="97">
        <f>(T102/BW31)*100</f>
        <v>41.284403669724774</v>
      </c>
      <c r="W108" s="95">
        <f>(Y102/BW35)*100</f>
        <v>37.27272727272727</v>
      </c>
      <c r="X108" s="96">
        <f>(X102/BW35)*100</f>
        <v>22.727272727272727</v>
      </c>
      <c r="Y108" s="97">
        <f>(W102/BW35)*100</f>
        <v>40</v>
      </c>
      <c r="Z108" s="95">
        <f>(AB102/BW39)*100</f>
        <v>36.11111111111111</v>
      </c>
      <c r="AA108" s="96">
        <f>(AA102/BW39)*100</f>
        <v>27.77777777777778</v>
      </c>
      <c r="AB108" s="97">
        <f>(Z102/BW39)*100</f>
        <v>36.11111111111111</v>
      </c>
      <c r="AC108" s="95">
        <f>(AE102/BW43)*100</f>
        <v>34.810126582278485</v>
      </c>
      <c r="AD108" s="96">
        <f>(AD102/BW43)*100</f>
        <v>22.78481012658228</v>
      </c>
      <c r="AE108" s="97">
        <f>(AC102/BW43)*100</f>
        <v>42.405063291139236</v>
      </c>
      <c r="AF108" s="95">
        <f>(AH102/BW47)*100</f>
        <v>19.35483870967742</v>
      </c>
      <c r="AG108" s="96">
        <f>(AG102/BW47)*100</f>
        <v>25.806451612903224</v>
      </c>
      <c r="AH108" s="97">
        <f>(AF102/BW47)*100</f>
        <v>54.83870967741935</v>
      </c>
      <c r="AI108" s="95">
        <f>(AK102/BW51)*100</f>
        <v>32.6530612244898</v>
      </c>
      <c r="AJ108" s="96">
        <f>(AJ102/BW51)*100</f>
        <v>19.387755102040817</v>
      </c>
      <c r="AK108" s="97">
        <f>(AI102/BW51)*100</f>
        <v>47.95918367346938</v>
      </c>
      <c r="AL108" s="95">
        <f>(AN102/BW55)*100</f>
        <v>40.4040404040404</v>
      </c>
      <c r="AM108" s="96">
        <f>(AM102/BW55)*100</f>
        <v>25.252525252525253</v>
      </c>
      <c r="AN108" s="97">
        <f>(AL102/BW55)*100</f>
        <v>34.34343434343434</v>
      </c>
      <c r="AO108" s="95">
        <f>(AQ102/BW59)*100</f>
        <v>45.26315789473684</v>
      </c>
      <c r="AP108" s="96">
        <f>(AP102/BW59)*100</f>
        <v>22.105263157894736</v>
      </c>
      <c r="AQ108" s="97">
        <f>(AO102/BW59)*100</f>
        <v>32.631578947368425</v>
      </c>
      <c r="AR108" s="95">
        <f>(AT102/BW63)*100</f>
        <v>25.423728813559322</v>
      </c>
      <c r="AS108" s="96">
        <f>(AS102/BW63)*100</f>
        <v>32.20338983050847</v>
      </c>
      <c r="AT108" s="97">
        <f>(AR102/BW63)*100</f>
        <v>42.3728813559322</v>
      </c>
      <c r="AU108" s="95">
        <f>(AW102/BW67)*100</f>
        <v>33.82352941176471</v>
      </c>
      <c r="AV108" s="96">
        <f>(AV102/BW67)*100</f>
        <v>25</v>
      </c>
      <c r="AW108" s="97">
        <f>(AU102/BW67)*100</f>
        <v>41.17647058823529</v>
      </c>
      <c r="AX108" s="95">
        <f>(AZ102/BW71)*100</f>
        <v>29.03225806451613</v>
      </c>
      <c r="AY108" s="96">
        <f>(AY102/BW71)*100</f>
        <v>41.935483870967744</v>
      </c>
      <c r="AZ108" s="97">
        <f>(AX102/BW71)*100</f>
        <v>29.03225806451613</v>
      </c>
      <c r="BA108" s="95">
        <f>(BC102/BW75)*100</f>
        <v>36.507936507936506</v>
      </c>
      <c r="BB108" s="96">
        <f>(BB102/BW75)*100</f>
        <v>23.809523809523807</v>
      </c>
      <c r="BC108" s="97">
        <f>(BA102/BW75)*100</f>
        <v>39.682539682539684</v>
      </c>
      <c r="BD108" s="95">
        <f>(BF102/BW79)*100</f>
        <v>55.55555555555556</v>
      </c>
      <c r="BE108" s="96">
        <f>(BE102/BW79)*100</f>
        <v>20.634920634920633</v>
      </c>
      <c r="BF108" s="97">
        <f>(BD102/BW79)*100</f>
        <v>23.809523809523807</v>
      </c>
      <c r="BG108" s="95">
        <f>(BI102/BW83)*100</f>
        <v>38.67924528301887</v>
      </c>
      <c r="BH108" s="96">
        <f>(BH102/BW83)*100</f>
        <v>25.471698113207548</v>
      </c>
      <c r="BI108" s="97">
        <f>(BG102/BW83)*100</f>
        <v>33.0188679245283</v>
      </c>
      <c r="BJ108" s="95">
        <f>(BL102/BW87)*100</f>
        <v>34.375</v>
      </c>
      <c r="BK108" s="96">
        <f>(BK102/BW87)*100</f>
        <v>21.875</v>
      </c>
      <c r="BL108" s="97">
        <f>(BJ102/BW87)*100</f>
        <v>53.125</v>
      </c>
      <c r="BM108" s="95">
        <f>(BO102/BW91)*100</f>
        <v>41.17647058823529</v>
      </c>
      <c r="BN108" s="96">
        <f>(BN102/BW91)*100</f>
        <v>23.52941176470588</v>
      </c>
      <c r="BO108" s="97">
        <f>(BM102/BW91)*100</f>
        <v>35.294117647058826</v>
      </c>
      <c r="BP108" s="95">
        <f>(BR102/BW95)*100</f>
        <v>23.636363636363637</v>
      </c>
      <c r="BQ108" s="96">
        <f>(BQ102/BW95)*100</f>
        <v>21.818181818181817</v>
      </c>
      <c r="BR108" s="97">
        <f>(BP102/BW95)*100</f>
        <v>54.54545454545454</v>
      </c>
      <c r="BS108" s="95">
        <f>(BU102/BW99)*100</f>
        <v>41.17647058823529</v>
      </c>
      <c r="BT108" s="96">
        <f>(BT102/BW99)*100</f>
        <v>26.47058823529412</v>
      </c>
      <c r="BU108" s="97">
        <f>(BS102/BW99)*100</f>
        <v>32.35294117647059</v>
      </c>
      <c r="BX108" s="66"/>
    </row>
    <row r="110" spans="1:81" ht="27.75" customHeight="1">
      <c r="A110" s="98" t="s">
        <v>21</v>
      </c>
      <c r="B110" s="154">
        <f>((D102+(C102/2))/BW7)</f>
        <v>0.5431034482758621</v>
      </c>
      <c r="C110" s="155"/>
      <c r="D110" s="156"/>
      <c r="E110" s="154">
        <f>((G102+(F102/2))/BW11)</f>
        <v>0.5617977528089888</v>
      </c>
      <c r="F110" s="155"/>
      <c r="G110" s="156"/>
      <c r="H110" s="154">
        <f>((J102+(I102/2))/BW15)</f>
        <v>0.5693430656934306</v>
      </c>
      <c r="I110" s="155"/>
      <c r="J110" s="156"/>
      <c r="K110" s="154">
        <f>((M102+(L102/2))/BW19)</f>
        <v>0.5134408602150538</v>
      </c>
      <c r="L110" s="155"/>
      <c r="M110" s="156"/>
      <c r="N110" s="154">
        <f>((P102+(O102/2))/BW23)</f>
        <v>0.3305084745762712</v>
      </c>
      <c r="O110" s="155"/>
      <c r="P110" s="156"/>
      <c r="Q110" s="154">
        <f>((S102+(R102/2))/BW27)</f>
        <v>0.45267489711934156</v>
      </c>
      <c r="R110" s="155"/>
      <c r="S110" s="156"/>
      <c r="T110" s="154">
        <f>((V102+(U102/2))/BW31)</f>
        <v>0.47477064220183485</v>
      </c>
      <c r="U110" s="155"/>
      <c r="V110" s="156"/>
      <c r="W110" s="154">
        <f>((Y102+(X102/2))/BW35)</f>
        <v>0.4863636363636364</v>
      </c>
      <c r="X110" s="155"/>
      <c r="Y110" s="156"/>
      <c r="Z110" s="154">
        <f>((AB102+(AA102/2))/BW39)</f>
        <v>0.5</v>
      </c>
      <c r="AA110" s="155"/>
      <c r="AB110" s="156"/>
      <c r="AC110" s="154">
        <f>((AE102+(AD102/2))/BW43)</f>
        <v>0.4620253164556962</v>
      </c>
      <c r="AD110" s="155"/>
      <c r="AE110" s="156"/>
      <c r="AF110" s="154">
        <f>((AH102+(AG102/2))/BW47)</f>
        <v>0.3225806451612903</v>
      </c>
      <c r="AG110" s="155"/>
      <c r="AH110" s="156"/>
      <c r="AI110" s="154">
        <f>((AK102+(AJ102/2))/BW51)</f>
        <v>0.42346938775510207</v>
      </c>
      <c r="AJ110" s="155"/>
      <c r="AK110" s="156"/>
      <c r="AL110" s="154">
        <f>((AN102+(AM102/2))/BW55)</f>
        <v>0.5303030303030303</v>
      </c>
      <c r="AM110" s="155"/>
      <c r="AN110" s="156"/>
      <c r="AO110" s="154">
        <f>((AQ102+(AP102/2))/BW59)</f>
        <v>0.5631578947368421</v>
      </c>
      <c r="AP110" s="155"/>
      <c r="AQ110" s="156"/>
      <c r="AR110" s="154">
        <f>((AT102+(AS102/2))/BW63)</f>
        <v>0.4152542372881356</v>
      </c>
      <c r="AS110" s="155"/>
      <c r="AT110" s="156"/>
      <c r="AU110" s="154">
        <f>((AZ102+(AY102/2))/BW67)</f>
        <v>0.22794117647058823</v>
      </c>
      <c r="AV110" s="155"/>
      <c r="AW110" s="156"/>
      <c r="AX110" s="154">
        <f>((AY102+(AZ102/2))/BW71)</f>
        <v>0.5645161290322581</v>
      </c>
      <c r="AY110" s="155"/>
      <c r="AZ110" s="156"/>
      <c r="BA110" s="154">
        <f>((BC102+(BB102/2))/BW75)</f>
        <v>0.48412698412698413</v>
      </c>
      <c r="BB110" s="155"/>
      <c r="BC110" s="156"/>
      <c r="BD110" s="154">
        <f>((BF102+(BE102/2))/BW79)</f>
        <v>0.6587301587301587</v>
      </c>
      <c r="BE110" s="155"/>
      <c r="BF110" s="156"/>
      <c r="BG110" s="154">
        <f>((BI102+(BH102/2))/BW83)</f>
        <v>0.5141509433962265</v>
      </c>
      <c r="BH110" s="155"/>
      <c r="BI110" s="156"/>
      <c r="BJ110" s="154">
        <f>((BL102+(BK102/2))/BW87)</f>
        <v>0.453125</v>
      </c>
      <c r="BK110" s="155"/>
      <c r="BL110" s="156"/>
      <c r="BM110" s="154">
        <f>((BO102+(BN102/2))/BW91)</f>
        <v>0.5294117647058824</v>
      </c>
      <c r="BN110" s="155"/>
      <c r="BO110" s="156"/>
      <c r="BP110" s="154">
        <f>((BR102+(BQ102/2))/BW95)</f>
        <v>0.34545454545454546</v>
      </c>
      <c r="BQ110" s="155"/>
      <c r="BR110" s="156"/>
      <c r="BS110" s="154">
        <f>((BU102+(BT102/2))/BW99)</f>
        <v>0.5441176470588235</v>
      </c>
      <c r="BT110" s="155"/>
      <c r="BU110" s="156"/>
      <c r="BV110" s="3"/>
      <c r="BW110" s="68"/>
      <c r="BX110" s="3"/>
      <c r="BY110" s="4"/>
      <c r="BZ110" s="4"/>
      <c r="CA110" s="4"/>
      <c r="CB110" s="4"/>
      <c r="CC110" s="4"/>
    </row>
    <row r="112" spans="1:76" s="63" customFormat="1" ht="24" customHeight="1">
      <c r="A112" s="65" t="s">
        <v>4</v>
      </c>
      <c r="B112" s="153"/>
      <c r="C112" s="174"/>
      <c r="D112" s="66" t="s">
        <v>20</v>
      </c>
      <c r="G112" s="64"/>
      <c r="H112" s="64"/>
      <c r="BX112" s="66"/>
    </row>
    <row r="113" spans="1:76" s="63" customFormat="1" ht="24" customHeight="1">
      <c r="A113" s="65" t="s">
        <v>41</v>
      </c>
      <c r="B113" s="153"/>
      <c r="C113" s="174"/>
      <c r="D113" s="66" t="s">
        <v>20</v>
      </c>
      <c r="G113" s="64"/>
      <c r="H113" s="64"/>
      <c r="BX113" s="66"/>
    </row>
    <row r="114" spans="1:76" s="63" customFormat="1" ht="24" customHeight="1">
      <c r="A114" s="65" t="s">
        <v>24</v>
      </c>
      <c r="B114" s="153"/>
      <c r="C114" s="174"/>
      <c r="D114" s="66" t="s">
        <v>20</v>
      </c>
      <c r="G114" s="64"/>
      <c r="H114" s="64"/>
      <c r="BX114" s="66"/>
    </row>
    <row r="115" spans="1:76" s="63" customFormat="1" ht="24" customHeight="1">
      <c r="A115" s="65" t="s">
        <v>7</v>
      </c>
      <c r="B115" s="153"/>
      <c r="C115" s="174"/>
      <c r="D115" s="66" t="s">
        <v>20</v>
      </c>
      <c r="G115" s="64"/>
      <c r="H115" s="64"/>
      <c r="BX115" s="66"/>
    </row>
    <row r="116" spans="1:76" s="63" customFormat="1" ht="24" customHeight="1">
      <c r="A116" s="65" t="s">
        <v>5</v>
      </c>
      <c r="B116" s="153"/>
      <c r="C116" s="174"/>
      <c r="D116" s="66" t="s">
        <v>20</v>
      </c>
      <c r="G116" s="64"/>
      <c r="H116" s="64"/>
      <c r="BX116" s="66"/>
    </row>
    <row r="117" spans="1:76" s="63" customFormat="1" ht="24" customHeight="1">
      <c r="A117" s="65" t="s">
        <v>1</v>
      </c>
      <c r="B117" s="153"/>
      <c r="C117" s="174"/>
      <c r="D117" s="66" t="s">
        <v>20</v>
      </c>
      <c r="BX117" s="66"/>
    </row>
    <row r="118" spans="1:76" s="63" customFormat="1" ht="24" customHeight="1">
      <c r="A118" s="65" t="s">
        <v>3</v>
      </c>
      <c r="B118" s="153"/>
      <c r="C118" s="174"/>
      <c r="D118" s="66" t="s">
        <v>20</v>
      </c>
      <c r="BX118" s="66"/>
    </row>
    <row r="119" spans="1:76" s="63" customFormat="1" ht="24" customHeight="1">
      <c r="A119" s="65" t="s">
        <v>13</v>
      </c>
      <c r="B119" s="153"/>
      <c r="C119" s="174"/>
      <c r="D119" s="66" t="s">
        <v>20</v>
      </c>
      <c r="BX119" s="66"/>
    </row>
    <row r="120" spans="1:76" s="63" customFormat="1" ht="24" customHeight="1">
      <c r="A120" s="65" t="s">
        <v>29</v>
      </c>
      <c r="B120" s="153"/>
      <c r="C120" s="174"/>
      <c r="D120" s="66" t="s">
        <v>20</v>
      </c>
      <c r="BX120" s="66"/>
    </row>
    <row r="121" spans="1:76" s="63" customFormat="1" ht="24" customHeight="1">
      <c r="A121" s="65" t="s">
        <v>32</v>
      </c>
      <c r="B121" s="153"/>
      <c r="C121" s="174"/>
      <c r="D121" s="66" t="s">
        <v>20</v>
      </c>
      <c r="BX121" s="66"/>
    </row>
    <row r="122" spans="1:76" s="63" customFormat="1" ht="24" customHeight="1">
      <c r="A122" s="65" t="s">
        <v>23</v>
      </c>
      <c r="B122" s="153"/>
      <c r="C122" s="153"/>
      <c r="D122" s="66" t="s">
        <v>20</v>
      </c>
      <c r="BX122" s="66"/>
    </row>
    <row r="123" spans="1:76" s="63" customFormat="1" ht="24" customHeight="1">
      <c r="A123" s="65" t="s">
        <v>36</v>
      </c>
      <c r="B123" s="153"/>
      <c r="C123" s="174"/>
      <c r="D123" s="66" t="s">
        <v>20</v>
      </c>
      <c r="BX123" s="66"/>
    </row>
    <row r="124" spans="1:76" s="63" customFormat="1" ht="24" customHeight="1">
      <c r="A124" s="65" t="s">
        <v>26</v>
      </c>
      <c r="B124" s="153"/>
      <c r="C124" s="174"/>
      <c r="D124" s="66" t="s">
        <v>20</v>
      </c>
      <c r="BX124" s="66"/>
    </row>
    <row r="125" spans="1:76" s="63" customFormat="1" ht="24" customHeight="1" hidden="1">
      <c r="A125" s="65" t="s">
        <v>13</v>
      </c>
      <c r="B125" s="153">
        <v>63.2</v>
      </c>
      <c r="C125" s="177"/>
      <c r="D125" s="66" t="s">
        <v>20</v>
      </c>
      <c r="G125" s="64"/>
      <c r="H125" s="64"/>
      <c r="BX125" s="66"/>
    </row>
    <row r="126" spans="1:76" s="63" customFormat="1" ht="24" customHeight="1" hidden="1">
      <c r="A126" s="65" t="s">
        <v>4</v>
      </c>
      <c r="B126" s="153">
        <v>58.7</v>
      </c>
      <c r="C126" s="177"/>
      <c r="D126" s="66" t="s">
        <v>20</v>
      </c>
      <c r="G126" s="64"/>
      <c r="H126" s="64"/>
      <c r="BX126" s="66"/>
    </row>
    <row r="127" spans="1:76" s="63" customFormat="1" ht="24" customHeight="1" hidden="1">
      <c r="A127" s="65" t="s">
        <v>6</v>
      </c>
      <c r="B127" s="153">
        <v>58.5</v>
      </c>
      <c r="C127" s="177"/>
      <c r="D127" s="66" t="s">
        <v>20</v>
      </c>
      <c r="G127" s="64"/>
      <c r="H127" s="64"/>
      <c r="BX127" s="66"/>
    </row>
    <row r="128" spans="1:76" s="63" customFormat="1" ht="24" customHeight="1" hidden="1">
      <c r="A128" s="65" t="s">
        <v>2</v>
      </c>
      <c r="B128" s="153">
        <v>55.2</v>
      </c>
      <c r="C128" s="177"/>
      <c r="D128" s="66" t="s">
        <v>20</v>
      </c>
      <c r="G128" s="64"/>
      <c r="H128" s="64"/>
      <c r="BX128" s="66"/>
    </row>
    <row r="129" spans="1:76" s="63" customFormat="1" ht="24" customHeight="1" hidden="1">
      <c r="A129" s="65" t="s">
        <v>7</v>
      </c>
      <c r="B129" s="153">
        <v>55.1</v>
      </c>
      <c r="C129" s="177"/>
      <c r="D129" s="66" t="s">
        <v>20</v>
      </c>
      <c r="G129" s="64"/>
      <c r="H129" s="64"/>
      <c r="BX129" s="66"/>
    </row>
    <row r="130" spans="1:76" s="63" customFormat="1" ht="24" customHeight="1" hidden="1">
      <c r="A130" s="65" t="s">
        <v>12</v>
      </c>
      <c r="B130" s="153">
        <v>52.6</v>
      </c>
      <c r="C130" s="177"/>
      <c r="D130" s="66" t="s">
        <v>20</v>
      </c>
      <c r="BX130" s="66"/>
    </row>
    <row r="131" spans="1:76" s="63" customFormat="1" ht="24" customHeight="1" hidden="1" thickBot="1">
      <c r="A131" s="71" t="s">
        <v>19</v>
      </c>
      <c r="B131" s="178">
        <v>52.5</v>
      </c>
      <c r="C131" s="179"/>
      <c r="D131" s="72" t="s">
        <v>20</v>
      </c>
      <c r="BX131" s="66"/>
    </row>
    <row r="132" spans="1:76" s="63" customFormat="1" ht="24" customHeight="1" hidden="1" thickTop="1">
      <c r="A132" s="65" t="s">
        <v>3</v>
      </c>
      <c r="B132" s="153">
        <v>48</v>
      </c>
      <c r="C132" s="177"/>
      <c r="D132" s="66" t="s">
        <v>20</v>
      </c>
      <c r="BX132" s="66"/>
    </row>
    <row r="133" spans="1:76" s="63" customFormat="1" ht="24" customHeight="1" hidden="1">
      <c r="A133" s="65" t="s">
        <v>1</v>
      </c>
      <c r="B133" s="153">
        <v>35.4</v>
      </c>
      <c r="C133" s="177"/>
      <c r="D133" s="66" t="s">
        <v>20</v>
      </c>
      <c r="BX133" s="66"/>
    </row>
    <row r="134" spans="1:76" s="63" customFormat="1" ht="24" customHeight="1" hidden="1">
      <c r="A134" s="65" t="s">
        <v>5</v>
      </c>
      <c r="B134" s="153">
        <v>30.9</v>
      </c>
      <c r="C134" s="177"/>
      <c r="D134" s="66" t="s">
        <v>20</v>
      </c>
      <c r="BX134" s="66"/>
    </row>
    <row r="135" spans="1:76" s="63" customFormat="1" ht="24" customHeight="1">
      <c r="A135" s="65" t="s">
        <v>27</v>
      </c>
      <c r="B135" s="153"/>
      <c r="C135" s="174"/>
      <c r="D135" s="66" t="s">
        <v>20</v>
      </c>
      <c r="BX135" s="66"/>
    </row>
    <row r="136" spans="1:76" s="63" customFormat="1" ht="24" customHeight="1">
      <c r="A136" s="65" t="s">
        <v>28</v>
      </c>
      <c r="B136" s="153"/>
      <c r="C136" s="174"/>
      <c r="D136" s="66" t="s">
        <v>20</v>
      </c>
      <c r="BX136" s="66"/>
    </row>
    <row r="137" spans="1:76" s="63" customFormat="1" ht="24" customHeight="1">
      <c r="A137" s="65" t="s">
        <v>31</v>
      </c>
      <c r="B137" s="153"/>
      <c r="C137" s="174"/>
      <c r="D137" s="66" t="s">
        <v>20</v>
      </c>
      <c r="BX137" s="66"/>
    </row>
    <row r="138" spans="1:76" s="63" customFormat="1" ht="24" customHeight="1">
      <c r="A138" s="65" t="s">
        <v>30</v>
      </c>
      <c r="B138" s="153"/>
      <c r="C138" s="174"/>
      <c r="D138" s="66" t="s">
        <v>20</v>
      </c>
      <c r="BX138" s="66"/>
    </row>
    <row r="139" spans="1:76" s="63" customFormat="1" ht="24" customHeight="1">
      <c r="A139" s="65" t="s">
        <v>35</v>
      </c>
      <c r="B139" s="153"/>
      <c r="C139" s="174"/>
      <c r="D139" s="66" t="s">
        <v>20</v>
      </c>
      <c r="BX139" s="66"/>
    </row>
    <row r="140" spans="1:76" s="63" customFormat="1" ht="24" customHeight="1">
      <c r="A140" s="65" t="s">
        <v>34</v>
      </c>
      <c r="B140" s="153"/>
      <c r="C140" s="174"/>
      <c r="D140" s="66" t="s">
        <v>20</v>
      </c>
      <c r="BX140" s="66"/>
    </row>
    <row r="141" spans="1:76" s="63" customFormat="1" ht="24" customHeight="1">
      <c r="A141" s="65" t="s">
        <v>33</v>
      </c>
      <c r="B141" s="153"/>
      <c r="C141" s="174"/>
      <c r="D141" s="66" t="s">
        <v>20</v>
      </c>
      <c r="BX141" s="66"/>
    </row>
    <row r="142" spans="1:76" s="63" customFormat="1" ht="24" customHeight="1">
      <c r="A142" s="65" t="s">
        <v>39</v>
      </c>
      <c r="B142" s="153"/>
      <c r="C142" s="174"/>
      <c r="D142" s="66" t="s">
        <v>20</v>
      </c>
      <c r="BX142" s="66"/>
    </row>
    <row r="143" spans="1:76" s="63" customFormat="1" ht="24" customHeight="1">
      <c r="A143" s="65" t="s">
        <v>42</v>
      </c>
      <c r="B143" s="153"/>
      <c r="C143" s="174"/>
      <c r="D143" s="66" t="s">
        <v>20</v>
      </c>
      <c r="BX143" s="66"/>
    </row>
    <row r="144" spans="1:76" s="63" customFormat="1" ht="24" customHeight="1">
      <c r="A144" s="65" t="s">
        <v>43</v>
      </c>
      <c r="B144" s="153"/>
      <c r="C144" s="174"/>
      <c r="D144" s="66" t="s">
        <v>20</v>
      </c>
      <c r="BX144" s="66"/>
    </row>
  </sheetData>
  <mergeCells count="687">
    <mergeCell ref="BP110:BR110"/>
    <mergeCell ref="BD110:BF110"/>
    <mergeCell ref="BG110:BI110"/>
    <mergeCell ref="BJ110:BL110"/>
    <mergeCell ref="BM110:BO110"/>
    <mergeCell ref="AR110:AT110"/>
    <mergeCell ref="AU110:AW110"/>
    <mergeCell ref="AX110:AZ110"/>
    <mergeCell ref="BA110:BC110"/>
    <mergeCell ref="AF110:AH110"/>
    <mergeCell ref="AI110:AK110"/>
    <mergeCell ref="AL110:AN110"/>
    <mergeCell ref="AO110:AQ110"/>
    <mergeCell ref="T110:V110"/>
    <mergeCell ref="W110:Y110"/>
    <mergeCell ref="Z110:AB110"/>
    <mergeCell ref="AC110:AE110"/>
    <mergeCell ref="H110:J110"/>
    <mergeCell ref="K110:M110"/>
    <mergeCell ref="N110:P110"/>
    <mergeCell ref="Q110:S110"/>
    <mergeCell ref="B143:C143"/>
    <mergeCell ref="B144:C144"/>
    <mergeCell ref="B110:D110"/>
    <mergeCell ref="E110:G110"/>
    <mergeCell ref="B142:C142"/>
    <mergeCell ref="B139:C139"/>
    <mergeCell ref="B127:C127"/>
    <mergeCell ref="B140:C140"/>
    <mergeCell ref="B121:C121"/>
    <mergeCell ref="B112:C112"/>
    <mergeCell ref="BA95:BC95"/>
    <mergeCell ref="BD95:BF95"/>
    <mergeCell ref="BG95:BI95"/>
    <mergeCell ref="AL95:AN95"/>
    <mergeCell ref="AR95:AT95"/>
    <mergeCell ref="AO95:AQ95"/>
    <mergeCell ref="AX95:AZ95"/>
    <mergeCell ref="Z95:AB95"/>
    <mergeCell ref="AC95:AE95"/>
    <mergeCell ref="AF95:AH95"/>
    <mergeCell ref="AI95:AK95"/>
    <mergeCell ref="BD91:BF91"/>
    <mergeCell ref="BG91:BI91"/>
    <mergeCell ref="A92:A95"/>
    <mergeCell ref="B95:D95"/>
    <mergeCell ref="E95:G95"/>
    <mergeCell ref="H95:J95"/>
    <mergeCell ref="K95:M95"/>
    <mergeCell ref="Q95:S95"/>
    <mergeCell ref="T95:V95"/>
    <mergeCell ref="W95:Y95"/>
    <mergeCell ref="AU91:AW91"/>
    <mergeCell ref="AO91:AQ91"/>
    <mergeCell ref="AX91:AZ91"/>
    <mergeCell ref="BA91:BC91"/>
    <mergeCell ref="AF91:AH91"/>
    <mergeCell ref="AI91:AK91"/>
    <mergeCell ref="AL91:AN91"/>
    <mergeCell ref="AR91:AT91"/>
    <mergeCell ref="T91:V91"/>
    <mergeCell ref="W91:Y91"/>
    <mergeCell ref="Z91:AB91"/>
    <mergeCell ref="AC91:AE91"/>
    <mergeCell ref="BA83:BC83"/>
    <mergeCell ref="BD83:BF83"/>
    <mergeCell ref="BD71:BF71"/>
    <mergeCell ref="AU79:AW79"/>
    <mergeCell ref="AX83:AZ83"/>
    <mergeCell ref="AX79:AZ79"/>
    <mergeCell ref="BA79:BC79"/>
    <mergeCell ref="AX75:AZ75"/>
    <mergeCell ref="BD75:BF75"/>
    <mergeCell ref="AI71:AK71"/>
    <mergeCell ref="AL71:AN71"/>
    <mergeCell ref="AR71:AT71"/>
    <mergeCell ref="AO71:AQ71"/>
    <mergeCell ref="AI83:AK83"/>
    <mergeCell ref="AO83:AQ83"/>
    <mergeCell ref="AR83:AT83"/>
    <mergeCell ref="AO75:AQ75"/>
    <mergeCell ref="W83:Y83"/>
    <mergeCell ref="Z83:AB83"/>
    <mergeCell ref="AC83:AE83"/>
    <mergeCell ref="T83:V83"/>
    <mergeCell ref="AC104:AE104"/>
    <mergeCell ref="Z104:AB104"/>
    <mergeCell ref="W104:Y104"/>
    <mergeCell ref="T104:V104"/>
    <mergeCell ref="K83:M83"/>
    <mergeCell ref="N83:P83"/>
    <mergeCell ref="Q83:S83"/>
    <mergeCell ref="K104:M104"/>
    <mergeCell ref="N104:P104"/>
    <mergeCell ref="Q104:S104"/>
    <mergeCell ref="K91:M91"/>
    <mergeCell ref="N91:P91"/>
    <mergeCell ref="Q91:S91"/>
    <mergeCell ref="Q99:S99"/>
    <mergeCell ref="A80:A83"/>
    <mergeCell ref="E83:G83"/>
    <mergeCell ref="H83:J83"/>
    <mergeCell ref="H104:J104"/>
    <mergeCell ref="B87:D87"/>
    <mergeCell ref="A88:A91"/>
    <mergeCell ref="B91:D91"/>
    <mergeCell ref="E91:G91"/>
    <mergeCell ref="H91:J91"/>
    <mergeCell ref="A96:A99"/>
    <mergeCell ref="B141:C141"/>
    <mergeCell ref="B136:C136"/>
    <mergeCell ref="B104:D104"/>
    <mergeCell ref="E104:G104"/>
    <mergeCell ref="B128:C128"/>
    <mergeCell ref="B129:C129"/>
    <mergeCell ref="B119:C119"/>
    <mergeCell ref="B120:C120"/>
    <mergeCell ref="B123:C123"/>
    <mergeCell ref="B124:C124"/>
    <mergeCell ref="BG79:BI79"/>
    <mergeCell ref="AF79:AH79"/>
    <mergeCell ref="AI79:AK79"/>
    <mergeCell ref="AL79:AN79"/>
    <mergeCell ref="AO79:AQ79"/>
    <mergeCell ref="T79:V79"/>
    <mergeCell ref="W79:Y79"/>
    <mergeCell ref="Z79:AB79"/>
    <mergeCell ref="AC79:AE79"/>
    <mergeCell ref="BG75:BI75"/>
    <mergeCell ref="A76:A79"/>
    <mergeCell ref="B79:D79"/>
    <mergeCell ref="E79:G79"/>
    <mergeCell ref="H79:J79"/>
    <mergeCell ref="K79:M79"/>
    <mergeCell ref="N79:P79"/>
    <mergeCell ref="Q79:S79"/>
    <mergeCell ref="AI75:AK75"/>
    <mergeCell ref="AL75:AN75"/>
    <mergeCell ref="W75:Y75"/>
    <mergeCell ref="Z75:AB75"/>
    <mergeCell ref="AC75:AE75"/>
    <mergeCell ref="AF75:AH75"/>
    <mergeCell ref="K75:M75"/>
    <mergeCell ref="N75:P75"/>
    <mergeCell ref="Q75:S75"/>
    <mergeCell ref="T75:V75"/>
    <mergeCell ref="A72:A75"/>
    <mergeCell ref="B75:D75"/>
    <mergeCell ref="E75:G75"/>
    <mergeCell ref="H75:J75"/>
    <mergeCell ref="BA104:BC104"/>
    <mergeCell ref="BD104:BF104"/>
    <mergeCell ref="BG104:BI104"/>
    <mergeCell ref="BA105:BC105"/>
    <mergeCell ref="BD105:BF105"/>
    <mergeCell ref="BG105:BI105"/>
    <mergeCell ref="BG71:BI71"/>
    <mergeCell ref="BA67:BC67"/>
    <mergeCell ref="BD67:BF67"/>
    <mergeCell ref="BG67:BI67"/>
    <mergeCell ref="BA71:BC71"/>
    <mergeCell ref="BA59:BC59"/>
    <mergeCell ref="BD59:BF59"/>
    <mergeCell ref="BG59:BI59"/>
    <mergeCell ref="BG63:BI63"/>
    <mergeCell ref="BA51:BC51"/>
    <mergeCell ref="BD51:BF51"/>
    <mergeCell ref="BG51:BI51"/>
    <mergeCell ref="BA55:BC55"/>
    <mergeCell ref="BD55:BF55"/>
    <mergeCell ref="BA43:BC43"/>
    <mergeCell ref="BD43:BF43"/>
    <mergeCell ref="BG43:BI43"/>
    <mergeCell ref="BA47:BC47"/>
    <mergeCell ref="BD47:BF47"/>
    <mergeCell ref="BA35:BC35"/>
    <mergeCell ref="BD35:BF35"/>
    <mergeCell ref="BG35:BI35"/>
    <mergeCell ref="BA39:BC39"/>
    <mergeCell ref="BD39:BF39"/>
    <mergeCell ref="BG39:BI39"/>
    <mergeCell ref="BA27:BC27"/>
    <mergeCell ref="BD27:BF27"/>
    <mergeCell ref="BG27:BI27"/>
    <mergeCell ref="BA31:BC31"/>
    <mergeCell ref="BD31:BF31"/>
    <mergeCell ref="BG31:BI31"/>
    <mergeCell ref="BA19:BC19"/>
    <mergeCell ref="BD19:BF19"/>
    <mergeCell ref="BG19:BI19"/>
    <mergeCell ref="BA23:BC23"/>
    <mergeCell ref="BD23:BF23"/>
    <mergeCell ref="BG23:BI23"/>
    <mergeCell ref="BA11:BC11"/>
    <mergeCell ref="BD11:BF11"/>
    <mergeCell ref="BG11:BI11"/>
    <mergeCell ref="BA15:BC15"/>
    <mergeCell ref="BD15:BF15"/>
    <mergeCell ref="BG15:BI15"/>
    <mergeCell ref="BA1:BC1"/>
    <mergeCell ref="BD1:BF1"/>
    <mergeCell ref="BG1:BI1"/>
    <mergeCell ref="BA7:BC7"/>
    <mergeCell ref="BD7:BF7"/>
    <mergeCell ref="AR59:AT59"/>
    <mergeCell ref="AO63:AQ63"/>
    <mergeCell ref="AF104:AH104"/>
    <mergeCell ref="AI104:AK104"/>
    <mergeCell ref="AL104:AN104"/>
    <mergeCell ref="AO104:AQ104"/>
    <mergeCell ref="AF59:AH59"/>
    <mergeCell ref="AI59:AK59"/>
    <mergeCell ref="AL59:AN59"/>
    <mergeCell ref="AF63:AH63"/>
    <mergeCell ref="W59:Y59"/>
    <mergeCell ref="Z59:AB59"/>
    <mergeCell ref="K59:M59"/>
    <mergeCell ref="N59:P59"/>
    <mergeCell ref="Q59:S59"/>
    <mergeCell ref="T59:V59"/>
    <mergeCell ref="AF51:AH51"/>
    <mergeCell ref="AL51:AN51"/>
    <mergeCell ref="AO51:AQ51"/>
    <mergeCell ref="AF55:AH55"/>
    <mergeCell ref="AI55:AK55"/>
    <mergeCell ref="AO55:AQ55"/>
    <mergeCell ref="AL43:AN43"/>
    <mergeCell ref="AI47:AK47"/>
    <mergeCell ref="AL47:AN47"/>
    <mergeCell ref="AO47:AQ47"/>
    <mergeCell ref="AO43:AQ43"/>
    <mergeCell ref="AL27:AN27"/>
    <mergeCell ref="AO27:AQ27"/>
    <mergeCell ref="AI31:AK31"/>
    <mergeCell ref="AL31:AN31"/>
    <mergeCell ref="AO31:AQ31"/>
    <mergeCell ref="AL19:AN19"/>
    <mergeCell ref="AO19:AQ19"/>
    <mergeCell ref="AF23:AH23"/>
    <mergeCell ref="AI23:AK23"/>
    <mergeCell ref="AL23:AN23"/>
    <mergeCell ref="AO23:AQ23"/>
    <mergeCell ref="AI19:AK19"/>
    <mergeCell ref="AL11:AN11"/>
    <mergeCell ref="AO11:AQ11"/>
    <mergeCell ref="AF15:AH15"/>
    <mergeCell ref="AI15:AK15"/>
    <mergeCell ref="AL15:AN15"/>
    <mergeCell ref="AO15:AQ15"/>
    <mergeCell ref="AL1:AN1"/>
    <mergeCell ref="AO1:AQ1"/>
    <mergeCell ref="AI7:AK7"/>
    <mergeCell ref="AL7:AN7"/>
    <mergeCell ref="AO7:AQ7"/>
    <mergeCell ref="AF31:AH31"/>
    <mergeCell ref="AF1:AH1"/>
    <mergeCell ref="AI1:AK1"/>
    <mergeCell ref="AF11:AH11"/>
    <mergeCell ref="AI11:AK11"/>
    <mergeCell ref="H59:J59"/>
    <mergeCell ref="AF27:AH27"/>
    <mergeCell ref="AI27:AK27"/>
    <mergeCell ref="AF43:AH43"/>
    <mergeCell ref="W55:Y55"/>
    <mergeCell ref="AC55:AE55"/>
    <mergeCell ref="AC51:AE51"/>
    <mergeCell ref="Z51:AB51"/>
    <mergeCell ref="AC47:AE47"/>
    <mergeCell ref="Z47:AB47"/>
    <mergeCell ref="A48:A51"/>
    <mergeCell ref="A56:A59"/>
    <mergeCell ref="B59:D59"/>
    <mergeCell ref="E59:G59"/>
    <mergeCell ref="A52:A55"/>
    <mergeCell ref="B55:D55"/>
    <mergeCell ref="E55:G55"/>
    <mergeCell ref="K55:M55"/>
    <mergeCell ref="N55:P55"/>
    <mergeCell ref="Q55:S55"/>
    <mergeCell ref="T55:V55"/>
    <mergeCell ref="H55:J55"/>
    <mergeCell ref="B51:D51"/>
    <mergeCell ref="E51:G51"/>
    <mergeCell ref="H51:J51"/>
    <mergeCell ref="Q47:S47"/>
    <mergeCell ref="T47:V47"/>
    <mergeCell ref="T51:V51"/>
    <mergeCell ref="W51:Y51"/>
    <mergeCell ref="A44:A47"/>
    <mergeCell ref="E47:G47"/>
    <mergeCell ref="H47:J47"/>
    <mergeCell ref="BP99:BR99"/>
    <mergeCell ref="N99:P99"/>
    <mergeCell ref="K51:M51"/>
    <mergeCell ref="N51:P51"/>
    <mergeCell ref="Q51:S51"/>
    <mergeCell ref="W47:Y47"/>
    <mergeCell ref="N47:P47"/>
    <mergeCell ref="A4:A7"/>
    <mergeCell ref="A16:A19"/>
    <mergeCell ref="A20:A23"/>
    <mergeCell ref="A24:A27"/>
    <mergeCell ref="A8:A11"/>
    <mergeCell ref="A12:A15"/>
    <mergeCell ref="B15:D15"/>
    <mergeCell ref="B19:D19"/>
    <mergeCell ref="B23:D23"/>
    <mergeCell ref="A102:A103"/>
    <mergeCell ref="A32:A35"/>
    <mergeCell ref="A28:A31"/>
    <mergeCell ref="A40:A43"/>
    <mergeCell ref="A36:A39"/>
    <mergeCell ref="B35:D35"/>
    <mergeCell ref="B27:D27"/>
    <mergeCell ref="B31:D31"/>
    <mergeCell ref="B39:D39"/>
    <mergeCell ref="B43:D43"/>
    <mergeCell ref="H43:J43"/>
    <mergeCell ref="E39:G39"/>
    <mergeCell ref="E1:G1"/>
    <mergeCell ref="E23:G23"/>
    <mergeCell ref="E27:G27"/>
    <mergeCell ref="E35:G35"/>
    <mergeCell ref="E7:G7"/>
    <mergeCell ref="E15:G15"/>
    <mergeCell ref="E19:G19"/>
    <mergeCell ref="Z19:AB19"/>
    <mergeCell ref="Z23:AB23"/>
    <mergeCell ref="Z27:AB27"/>
    <mergeCell ref="E43:G43"/>
    <mergeCell ref="E31:G31"/>
    <mergeCell ref="Z35:AB35"/>
    <mergeCell ref="Z31:AB31"/>
    <mergeCell ref="Z43:AB43"/>
    <mergeCell ref="K35:M35"/>
    <mergeCell ref="K31:M31"/>
    <mergeCell ref="K43:M43"/>
    <mergeCell ref="K39:M39"/>
    <mergeCell ref="N35:P35"/>
    <mergeCell ref="N43:P43"/>
    <mergeCell ref="Q43:S43"/>
    <mergeCell ref="H1:J1"/>
    <mergeCell ref="H7:J7"/>
    <mergeCell ref="H39:J39"/>
    <mergeCell ref="H19:J19"/>
    <mergeCell ref="H35:J35"/>
    <mergeCell ref="H31:J31"/>
    <mergeCell ref="N1:P1"/>
    <mergeCell ref="N7:P7"/>
    <mergeCell ref="N39:P39"/>
    <mergeCell ref="B1:D1"/>
    <mergeCell ref="H23:J23"/>
    <mergeCell ref="H27:J27"/>
    <mergeCell ref="Z1:AB1"/>
    <mergeCell ref="Z7:AB7"/>
    <mergeCell ref="K1:M1"/>
    <mergeCell ref="K7:M7"/>
    <mergeCell ref="K15:M15"/>
    <mergeCell ref="K23:M23"/>
    <mergeCell ref="K27:M27"/>
    <mergeCell ref="N15:P15"/>
    <mergeCell ref="N19:P19"/>
    <mergeCell ref="N27:P27"/>
    <mergeCell ref="Q1:S1"/>
    <mergeCell ref="Q7:S7"/>
    <mergeCell ref="Q39:S39"/>
    <mergeCell ref="Q15:S15"/>
    <mergeCell ref="Q19:S19"/>
    <mergeCell ref="Q23:S23"/>
    <mergeCell ref="Q35:S35"/>
    <mergeCell ref="W1:Y1"/>
    <mergeCell ref="W7:Y7"/>
    <mergeCell ref="W39:Y39"/>
    <mergeCell ref="W15:Y15"/>
    <mergeCell ref="W19:Y19"/>
    <mergeCell ref="W23:Y23"/>
    <mergeCell ref="W27:Y27"/>
    <mergeCell ref="W31:Y31"/>
    <mergeCell ref="W11:Y11"/>
    <mergeCell ref="W43:Y43"/>
    <mergeCell ref="T1:V1"/>
    <mergeCell ref="T7:V7"/>
    <mergeCell ref="T39:V39"/>
    <mergeCell ref="T15:V15"/>
    <mergeCell ref="T11:V11"/>
    <mergeCell ref="T19:V19"/>
    <mergeCell ref="T23:V23"/>
    <mergeCell ref="T27:V27"/>
    <mergeCell ref="T35:V35"/>
    <mergeCell ref="T43:V43"/>
    <mergeCell ref="AC1:AE1"/>
    <mergeCell ref="AC7:AE7"/>
    <mergeCell ref="AC39:AE39"/>
    <mergeCell ref="AC15:AE15"/>
    <mergeCell ref="AC19:AE19"/>
    <mergeCell ref="AC23:AE23"/>
    <mergeCell ref="AC27:AE27"/>
    <mergeCell ref="AC35:AE35"/>
    <mergeCell ref="AC11:AE11"/>
    <mergeCell ref="AC31:AE31"/>
    <mergeCell ref="B11:D11"/>
    <mergeCell ref="Z11:AB11"/>
    <mergeCell ref="H11:J11"/>
    <mergeCell ref="K11:M11"/>
    <mergeCell ref="N11:P11"/>
    <mergeCell ref="Q11:S11"/>
    <mergeCell ref="Q31:S31"/>
    <mergeCell ref="N31:P31"/>
    <mergeCell ref="Z15:AB15"/>
    <mergeCell ref="B125:C125"/>
    <mergeCell ref="B126:C126"/>
    <mergeCell ref="AI35:AK35"/>
    <mergeCell ref="AL39:AN39"/>
    <mergeCell ref="AF35:AH35"/>
    <mergeCell ref="AL35:AN35"/>
    <mergeCell ref="AI43:AK43"/>
    <mergeCell ref="Z55:AB55"/>
    <mergeCell ref="AC59:AE59"/>
    <mergeCell ref="B122:C122"/>
    <mergeCell ref="AO35:AQ35"/>
    <mergeCell ref="AF39:AH39"/>
    <mergeCell ref="AI39:AK39"/>
    <mergeCell ref="AO39:AQ39"/>
    <mergeCell ref="B133:C133"/>
    <mergeCell ref="B134:C134"/>
    <mergeCell ref="B130:C130"/>
    <mergeCell ref="B131:C131"/>
    <mergeCell ref="B132:C132"/>
    <mergeCell ref="B118:C118"/>
    <mergeCell ref="A106:F106"/>
    <mergeCell ref="B114:C114"/>
    <mergeCell ref="B115:C115"/>
    <mergeCell ref="B116:C116"/>
    <mergeCell ref="B117:C117"/>
    <mergeCell ref="B113:C113"/>
    <mergeCell ref="A68:A71"/>
    <mergeCell ref="AR1:AT1"/>
    <mergeCell ref="AR7:AT7"/>
    <mergeCell ref="AR11:AT11"/>
    <mergeCell ref="AR15:AT15"/>
    <mergeCell ref="AR19:AT19"/>
    <mergeCell ref="AR23:AT23"/>
    <mergeCell ref="AR27:AT27"/>
    <mergeCell ref="AR31:AT31"/>
    <mergeCell ref="AR35:AT35"/>
    <mergeCell ref="AR39:AT39"/>
    <mergeCell ref="AR43:AT43"/>
    <mergeCell ref="AR47:AT47"/>
    <mergeCell ref="AR51:AT51"/>
    <mergeCell ref="AR55:AT55"/>
    <mergeCell ref="AR104:AT104"/>
    <mergeCell ref="A60:A63"/>
    <mergeCell ref="B63:D63"/>
    <mergeCell ref="E63:G63"/>
    <mergeCell ref="H63:J63"/>
    <mergeCell ref="K63:M63"/>
    <mergeCell ref="N63:P63"/>
    <mergeCell ref="Q63:S63"/>
    <mergeCell ref="AL63:AN63"/>
    <mergeCell ref="B71:D71"/>
    <mergeCell ref="E71:G71"/>
    <mergeCell ref="H71:J71"/>
    <mergeCell ref="K71:M71"/>
    <mergeCell ref="Z71:AB71"/>
    <mergeCell ref="AC71:AE71"/>
    <mergeCell ref="AF71:AH71"/>
    <mergeCell ref="Z67:AB67"/>
    <mergeCell ref="AC67:AE67"/>
    <mergeCell ref="AF67:AH67"/>
    <mergeCell ref="W71:Y71"/>
    <mergeCell ref="T67:V67"/>
    <mergeCell ref="A64:A67"/>
    <mergeCell ref="B67:D67"/>
    <mergeCell ref="E67:G67"/>
    <mergeCell ref="H67:J67"/>
    <mergeCell ref="N71:P71"/>
    <mergeCell ref="Q71:S71"/>
    <mergeCell ref="T71:V71"/>
    <mergeCell ref="W67:Y67"/>
    <mergeCell ref="AI63:AK63"/>
    <mergeCell ref="AX11:AZ11"/>
    <mergeCell ref="AX15:AZ15"/>
    <mergeCell ref="K67:M67"/>
    <mergeCell ref="N67:P67"/>
    <mergeCell ref="Q67:S67"/>
    <mergeCell ref="T63:V63"/>
    <mergeCell ref="W63:Y63"/>
    <mergeCell ref="Z63:AB63"/>
    <mergeCell ref="AC63:AE63"/>
    <mergeCell ref="AI67:AK67"/>
    <mergeCell ref="AL67:AN67"/>
    <mergeCell ref="AO67:AQ67"/>
    <mergeCell ref="AX27:AZ27"/>
    <mergeCell ref="AX31:AZ31"/>
    <mergeCell ref="AU35:AW35"/>
    <mergeCell ref="AU51:AW51"/>
    <mergeCell ref="AX51:AZ51"/>
    <mergeCell ref="AX39:AZ39"/>
    <mergeCell ref="AX55:AZ55"/>
    <mergeCell ref="AU1:AW1"/>
    <mergeCell ref="AX1:AZ1"/>
    <mergeCell ref="AX7:AZ7"/>
    <mergeCell ref="AX47:AZ47"/>
    <mergeCell ref="AX19:AZ19"/>
    <mergeCell ref="AX23:AZ23"/>
    <mergeCell ref="AU43:AW43"/>
    <mergeCell ref="AX43:AZ43"/>
    <mergeCell ref="AX35:AZ35"/>
    <mergeCell ref="AU39:AW39"/>
    <mergeCell ref="AU104:AW104"/>
    <mergeCell ref="AX104:AZ104"/>
    <mergeCell ref="AU59:AW59"/>
    <mergeCell ref="AX63:AZ63"/>
    <mergeCell ref="AU63:AW63"/>
    <mergeCell ref="AX59:AZ59"/>
    <mergeCell ref="AU83:AW83"/>
    <mergeCell ref="AX67:AZ67"/>
    <mergeCell ref="AU71:AW71"/>
    <mergeCell ref="AU75:AW75"/>
    <mergeCell ref="AR67:AT67"/>
    <mergeCell ref="AU7:AW7"/>
    <mergeCell ref="AU11:AW11"/>
    <mergeCell ref="AU15:AW15"/>
    <mergeCell ref="AU19:AW19"/>
    <mergeCell ref="AU23:AW23"/>
    <mergeCell ref="AU27:AW27"/>
    <mergeCell ref="AU31:AW31"/>
    <mergeCell ref="AU55:AW55"/>
    <mergeCell ref="AU47:AW47"/>
    <mergeCell ref="B138:C138"/>
    <mergeCell ref="AL105:AN105"/>
    <mergeCell ref="AO105:AQ105"/>
    <mergeCell ref="AR105:AT105"/>
    <mergeCell ref="Z105:AB105"/>
    <mergeCell ref="AC105:AE105"/>
    <mergeCell ref="AF105:AH105"/>
    <mergeCell ref="AI105:AK105"/>
    <mergeCell ref="N105:P105"/>
    <mergeCell ref="Q105:S105"/>
    <mergeCell ref="AX105:AZ105"/>
    <mergeCell ref="B137:C137"/>
    <mergeCell ref="AU105:AW105"/>
    <mergeCell ref="T105:V105"/>
    <mergeCell ref="W105:Y105"/>
    <mergeCell ref="B105:D105"/>
    <mergeCell ref="E105:G105"/>
    <mergeCell ref="H105:J105"/>
    <mergeCell ref="K105:M105"/>
    <mergeCell ref="B135:C135"/>
    <mergeCell ref="BJ1:BL1"/>
    <mergeCell ref="BJ7:BL7"/>
    <mergeCell ref="BJ11:BL11"/>
    <mergeCell ref="BJ15:BL15"/>
    <mergeCell ref="BJ19:BL19"/>
    <mergeCell ref="BJ23:BL23"/>
    <mergeCell ref="BJ27:BL27"/>
    <mergeCell ref="BJ31:BL31"/>
    <mergeCell ref="BJ63:BL63"/>
    <mergeCell ref="BJ67:BL67"/>
    <mergeCell ref="BJ35:BL35"/>
    <mergeCell ref="BJ39:BL39"/>
    <mergeCell ref="BJ43:BL43"/>
    <mergeCell ref="BJ47:BL47"/>
    <mergeCell ref="BJ104:BL104"/>
    <mergeCell ref="BJ105:BL105"/>
    <mergeCell ref="A84:A87"/>
    <mergeCell ref="E87:G87"/>
    <mergeCell ref="H87:J87"/>
    <mergeCell ref="K87:M87"/>
    <mergeCell ref="N87:P87"/>
    <mergeCell ref="Q87:S87"/>
    <mergeCell ref="T87:V87"/>
    <mergeCell ref="W87:Y87"/>
    <mergeCell ref="BG87:BI87"/>
    <mergeCell ref="AR87:AT87"/>
    <mergeCell ref="AU87:AW87"/>
    <mergeCell ref="AX87:AZ87"/>
    <mergeCell ref="BA87:BC87"/>
    <mergeCell ref="BD87:BF87"/>
    <mergeCell ref="AF87:AH87"/>
    <mergeCell ref="AL87:AN87"/>
    <mergeCell ref="Z87:AB87"/>
    <mergeCell ref="AC87:AE87"/>
    <mergeCell ref="AI87:AK87"/>
    <mergeCell ref="BM1:BO1"/>
    <mergeCell ref="BP1:BR1"/>
    <mergeCell ref="BP7:BR7"/>
    <mergeCell ref="BM11:BO11"/>
    <mergeCell ref="BP11:BR11"/>
    <mergeCell ref="BM15:BO15"/>
    <mergeCell ref="BP15:BR15"/>
    <mergeCell ref="BM19:BO19"/>
    <mergeCell ref="BP19:BR19"/>
    <mergeCell ref="BM23:BO23"/>
    <mergeCell ref="BM27:BO27"/>
    <mergeCell ref="BP27:BR27"/>
    <mergeCell ref="BJ91:BL91"/>
    <mergeCell ref="BJ71:BL71"/>
    <mergeCell ref="BJ75:BL75"/>
    <mergeCell ref="BJ79:BL79"/>
    <mergeCell ref="BJ83:BL83"/>
    <mergeCell ref="BJ51:BL51"/>
    <mergeCell ref="BJ55:BL55"/>
    <mergeCell ref="BM31:BO31"/>
    <mergeCell ref="BP31:BR31"/>
    <mergeCell ref="BM35:BO35"/>
    <mergeCell ref="BP35:BR35"/>
    <mergeCell ref="BM39:BO39"/>
    <mergeCell ref="BP39:BR39"/>
    <mergeCell ref="BM43:BO43"/>
    <mergeCell ref="BP43:BR43"/>
    <mergeCell ref="BP47:BR47"/>
    <mergeCell ref="BM51:BO51"/>
    <mergeCell ref="BP51:BR51"/>
    <mergeCell ref="BP55:BR55"/>
    <mergeCell ref="BP75:BR75"/>
    <mergeCell ref="BM59:BO59"/>
    <mergeCell ref="BM63:BO63"/>
    <mergeCell ref="BP63:BR63"/>
    <mergeCell ref="BM67:BO67"/>
    <mergeCell ref="BM105:BO105"/>
    <mergeCell ref="BP105:BR105"/>
    <mergeCell ref="BM7:BO7"/>
    <mergeCell ref="BM83:BO83"/>
    <mergeCell ref="BP91:BR91"/>
    <mergeCell ref="BM95:BO95"/>
    <mergeCell ref="BM104:BO104"/>
    <mergeCell ref="BP104:BR104"/>
    <mergeCell ref="BM79:BO79"/>
    <mergeCell ref="BP79:BR79"/>
    <mergeCell ref="BJ95:BL95"/>
    <mergeCell ref="BM47:BO47"/>
    <mergeCell ref="BM55:BO55"/>
    <mergeCell ref="BP59:BR59"/>
    <mergeCell ref="BP87:BR87"/>
    <mergeCell ref="BP83:BR83"/>
    <mergeCell ref="BM87:BO87"/>
    <mergeCell ref="BM71:BO71"/>
    <mergeCell ref="BP71:BR71"/>
    <mergeCell ref="BM75:BO75"/>
    <mergeCell ref="B99:D99"/>
    <mergeCell ref="E99:G99"/>
    <mergeCell ref="H99:J99"/>
    <mergeCell ref="K99:M99"/>
    <mergeCell ref="T99:V99"/>
    <mergeCell ref="W99:Y99"/>
    <mergeCell ref="Z99:AB99"/>
    <mergeCell ref="AC99:AE99"/>
    <mergeCell ref="AF99:AH99"/>
    <mergeCell ref="AI99:AK99"/>
    <mergeCell ref="AL99:AN99"/>
    <mergeCell ref="AO99:AQ99"/>
    <mergeCell ref="AR99:AT99"/>
    <mergeCell ref="AX99:AZ99"/>
    <mergeCell ref="BA99:BC99"/>
    <mergeCell ref="BD99:BF99"/>
    <mergeCell ref="AU99:AW99"/>
    <mergeCell ref="BG99:BI99"/>
    <mergeCell ref="BJ99:BL99"/>
    <mergeCell ref="BM99:BO99"/>
    <mergeCell ref="BS1:BU1"/>
    <mergeCell ref="BS7:BU7"/>
    <mergeCell ref="BS11:BU11"/>
    <mergeCell ref="BS15:BU15"/>
    <mergeCell ref="BS19:BU19"/>
    <mergeCell ref="BS27:BU27"/>
    <mergeCell ref="BS31:BU31"/>
    <mergeCell ref="BS35:BU35"/>
    <mergeCell ref="BS39:BU39"/>
    <mergeCell ref="BS43:BU43"/>
    <mergeCell ref="BS47:BU47"/>
    <mergeCell ref="BS79:BU79"/>
    <mergeCell ref="BS83:BU83"/>
    <mergeCell ref="BS51:BU51"/>
    <mergeCell ref="BS55:BU55"/>
    <mergeCell ref="BS59:BU59"/>
    <mergeCell ref="BS63:BU63"/>
    <mergeCell ref="BS110:BU110"/>
    <mergeCell ref="BS23:BU23"/>
    <mergeCell ref="BS67:BU67"/>
    <mergeCell ref="BS95:BU95"/>
    <mergeCell ref="BS87:BU87"/>
    <mergeCell ref="BS91:BU91"/>
    <mergeCell ref="BS104:BU104"/>
    <mergeCell ref="BS105:BU105"/>
    <mergeCell ref="BS71:BU71"/>
    <mergeCell ref="BS75:BU75"/>
  </mergeCells>
  <printOptions/>
  <pageMargins left="0" right="0" top="0" bottom="0" header="0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oglio6"/>
  <dimension ref="A1:Q118"/>
  <sheetViews>
    <sheetView tabSelected="1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2" sqref="A2:A4"/>
    </sheetView>
  </sheetViews>
  <sheetFormatPr defaultColWidth="9.140625" defaultRowHeight="12.75"/>
  <cols>
    <col min="1" max="1" width="15.7109375" style="0" customWidth="1"/>
    <col min="2" max="10" width="14.140625" style="0" customWidth="1"/>
    <col min="11" max="11" width="15.421875" style="0" customWidth="1"/>
  </cols>
  <sheetData>
    <row r="1" spans="1:17" ht="18" customHeight="1" thickBot="1" thickTop="1">
      <c r="A1" s="143" t="s">
        <v>52</v>
      </c>
      <c r="B1" s="136" t="s">
        <v>48</v>
      </c>
      <c r="C1" s="137" t="s">
        <v>49</v>
      </c>
      <c r="D1" s="138" t="s">
        <v>50</v>
      </c>
      <c r="E1" s="138" t="s">
        <v>47</v>
      </c>
      <c r="F1" s="138" t="s">
        <v>51</v>
      </c>
      <c r="G1" s="139" t="s">
        <v>44</v>
      </c>
      <c r="H1" s="140" t="s">
        <v>45</v>
      </c>
      <c r="I1" s="141" t="s">
        <v>46</v>
      </c>
      <c r="J1" s="141" t="s">
        <v>54</v>
      </c>
      <c r="K1" s="142"/>
      <c r="L1" s="4"/>
      <c r="M1" s="4"/>
      <c r="N1" s="4"/>
      <c r="O1" s="4"/>
      <c r="P1" s="4"/>
      <c r="Q1" s="4"/>
    </row>
    <row r="2" spans="1:17" ht="18" customHeight="1" thickTop="1">
      <c r="A2" s="212" t="s">
        <v>4</v>
      </c>
      <c r="B2" s="120">
        <f>Totale!D100</f>
        <v>48</v>
      </c>
      <c r="C2" s="121">
        <f>Totale!C100</f>
        <v>18</v>
      </c>
      <c r="D2" s="122">
        <f>Totale!B100</f>
        <v>36</v>
      </c>
      <c r="E2" s="122">
        <f aca="true" t="shared" si="0" ref="E2:E34">SUM(B2:D2)</f>
        <v>102</v>
      </c>
      <c r="F2" s="122">
        <f aca="true" t="shared" si="1" ref="F2:F34">SUM((B2*3)+(C2*1))</f>
        <v>162</v>
      </c>
      <c r="G2" s="123">
        <f>(B2/E2)</f>
        <v>0.47058823529411764</v>
      </c>
      <c r="H2" s="124">
        <f>(C2/E2)</f>
        <v>0.17647058823529413</v>
      </c>
      <c r="I2" s="130">
        <f>(D2/E2)</f>
        <v>0.35294117647058826</v>
      </c>
      <c r="J2" s="150">
        <f>SUM(F2/E2)</f>
        <v>1.588235294117647</v>
      </c>
      <c r="K2" s="133" t="s">
        <v>8</v>
      </c>
      <c r="L2" s="4"/>
      <c r="M2" s="4"/>
      <c r="N2" s="4"/>
      <c r="O2" s="4"/>
      <c r="P2" s="4"/>
      <c r="Q2" s="4"/>
    </row>
    <row r="3" spans="1:17" ht="18" customHeight="1">
      <c r="A3" s="213"/>
      <c r="B3" s="125">
        <f>Totale!D101</f>
        <v>4</v>
      </c>
      <c r="C3" s="126">
        <f>Totale!C101</f>
        <v>4</v>
      </c>
      <c r="D3" s="127">
        <f>Totale!B101</f>
        <v>6</v>
      </c>
      <c r="E3" s="127">
        <f t="shared" si="0"/>
        <v>14</v>
      </c>
      <c r="F3" s="127">
        <f t="shared" si="1"/>
        <v>16</v>
      </c>
      <c r="G3" s="128">
        <f>(B3/E3)</f>
        <v>0.2857142857142857</v>
      </c>
      <c r="H3" s="129">
        <f>(C3/E3)</f>
        <v>0.2857142857142857</v>
      </c>
      <c r="I3" s="131">
        <f>(D3/E3)</f>
        <v>0.42857142857142855</v>
      </c>
      <c r="J3" s="151">
        <f aca="true" t="shared" si="2" ref="J3:J66">SUM(F3/E3)</f>
        <v>1.1428571428571428</v>
      </c>
      <c r="K3" s="134" t="s">
        <v>9</v>
      </c>
      <c r="L3" s="4"/>
      <c r="M3" s="4"/>
      <c r="N3" s="4"/>
      <c r="O3" s="4"/>
      <c r="P3" s="4"/>
      <c r="Q3" s="4"/>
    </row>
    <row r="4" spans="1:17" s="55" customFormat="1" ht="18" customHeight="1" thickBot="1">
      <c r="A4" s="214"/>
      <c r="B4" s="115">
        <f>Totale!D102</f>
        <v>52</v>
      </c>
      <c r="C4" s="116">
        <f>Totale!C102</f>
        <v>22</v>
      </c>
      <c r="D4" s="117">
        <f>Totale!B102</f>
        <v>42</v>
      </c>
      <c r="E4" s="144">
        <f t="shared" si="0"/>
        <v>116</v>
      </c>
      <c r="F4" s="117">
        <f t="shared" si="1"/>
        <v>178</v>
      </c>
      <c r="G4" s="118">
        <f>(B4/E4)</f>
        <v>0.4482758620689655</v>
      </c>
      <c r="H4" s="119">
        <f>(C4/E4)</f>
        <v>0.1896551724137931</v>
      </c>
      <c r="I4" s="132">
        <f>(D4/E4)</f>
        <v>0.3620689655172414</v>
      </c>
      <c r="J4" s="152">
        <f t="shared" si="2"/>
        <v>1.5344827586206897</v>
      </c>
      <c r="K4" s="135" t="s">
        <v>10</v>
      </c>
      <c r="L4" s="54"/>
      <c r="M4" s="54"/>
      <c r="N4" s="54"/>
      <c r="O4" s="54"/>
      <c r="P4" s="54"/>
      <c r="Q4" s="54"/>
    </row>
    <row r="5" spans="1:17" ht="16.5" customHeight="1" thickTop="1">
      <c r="A5" s="212" t="s">
        <v>41</v>
      </c>
      <c r="B5" s="120">
        <f>Totale!G100</f>
        <v>96</v>
      </c>
      <c r="C5" s="121">
        <f>Totale!F100</f>
        <v>51</v>
      </c>
      <c r="D5" s="122">
        <f>Totale!E100</f>
        <v>67</v>
      </c>
      <c r="E5" s="122">
        <f t="shared" si="0"/>
        <v>214</v>
      </c>
      <c r="F5" s="122">
        <f t="shared" si="1"/>
        <v>339</v>
      </c>
      <c r="G5" s="123">
        <f aca="true" t="shared" si="3" ref="G5:G34">(B5/E5)</f>
        <v>0.4485981308411215</v>
      </c>
      <c r="H5" s="124">
        <f aca="true" t="shared" si="4" ref="H5:H34">(C5/E5)</f>
        <v>0.2383177570093458</v>
      </c>
      <c r="I5" s="130">
        <f aca="true" t="shared" si="5" ref="I5:I68">(D5/E5)</f>
        <v>0.3130841121495327</v>
      </c>
      <c r="J5" s="150">
        <f t="shared" si="2"/>
        <v>1.5841121495327102</v>
      </c>
      <c r="K5" s="133" t="s">
        <v>8</v>
      </c>
      <c r="L5" s="4"/>
      <c r="M5" s="4"/>
      <c r="N5" s="4"/>
      <c r="O5" s="4"/>
      <c r="P5" s="4"/>
      <c r="Q5" s="4"/>
    </row>
    <row r="6" spans="1:17" ht="16.5" customHeight="1">
      <c r="A6" s="213"/>
      <c r="B6" s="125">
        <f>Totale!G101</f>
        <v>24</v>
      </c>
      <c r="C6" s="126">
        <f>Totale!F101</f>
        <v>9</v>
      </c>
      <c r="D6" s="127">
        <f>Totale!E101</f>
        <v>20</v>
      </c>
      <c r="E6" s="127">
        <f t="shared" si="0"/>
        <v>53</v>
      </c>
      <c r="F6" s="127">
        <f t="shared" si="1"/>
        <v>81</v>
      </c>
      <c r="G6" s="128">
        <f t="shared" si="3"/>
        <v>0.4528301886792453</v>
      </c>
      <c r="H6" s="129">
        <f t="shared" si="4"/>
        <v>0.16981132075471697</v>
      </c>
      <c r="I6" s="131">
        <f t="shared" si="5"/>
        <v>0.37735849056603776</v>
      </c>
      <c r="J6" s="151">
        <f t="shared" si="2"/>
        <v>1.528301886792453</v>
      </c>
      <c r="K6" s="134" t="s">
        <v>9</v>
      </c>
      <c r="L6" s="4"/>
      <c r="M6" s="4"/>
      <c r="N6" s="4"/>
      <c r="O6" s="4"/>
      <c r="P6" s="4"/>
      <c r="Q6" s="4"/>
    </row>
    <row r="7" spans="1:17" s="55" customFormat="1" ht="16.5" customHeight="1" thickBot="1">
      <c r="A7" s="214"/>
      <c r="B7" s="115">
        <f>Totale!G102</f>
        <v>120</v>
      </c>
      <c r="C7" s="116">
        <f>Totale!F102</f>
        <v>60</v>
      </c>
      <c r="D7" s="117">
        <f>Totale!E102</f>
        <v>87</v>
      </c>
      <c r="E7" s="144">
        <f t="shared" si="0"/>
        <v>267</v>
      </c>
      <c r="F7" s="117">
        <f t="shared" si="1"/>
        <v>420</v>
      </c>
      <c r="G7" s="118">
        <f t="shared" si="3"/>
        <v>0.449438202247191</v>
      </c>
      <c r="H7" s="119">
        <f t="shared" si="4"/>
        <v>0.2247191011235955</v>
      </c>
      <c r="I7" s="132">
        <f t="shared" si="5"/>
        <v>0.3258426966292135</v>
      </c>
      <c r="J7" s="152">
        <f t="shared" si="2"/>
        <v>1.5730337078651686</v>
      </c>
      <c r="K7" s="135" t="s">
        <v>10</v>
      </c>
      <c r="L7" s="54"/>
      <c r="M7" s="54"/>
      <c r="N7" s="54"/>
      <c r="O7" s="54"/>
      <c r="P7" s="54"/>
      <c r="Q7" s="54"/>
    </row>
    <row r="8" spans="1:17" ht="16.5" customHeight="1" thickTop="1">
      <c r="A8" s="212" t="s">
        <v>24</v>
      </c>
      <c r="B8" s="120">
        <f>Totale!J100</f>
        <v>103</v>
      </c>
      <c r="C8" s="121">
        <f>Totale!I100</f>
        <v>42</v>
      </c>
      <c r="D8" s="122">
        <f>Totale!H100</f>
        <v>71</v>
      </c>
      <c r="E8" s="122">
        <f t="shared" si="0"/>
        <v>216</v>
      </c>
      <c r="F8" s="122">
        <f t="shared" si="1"/>
        <v>351</v>
      </c>
      <c r="G8" s="123">
        <f t="shared" si="3"/>
        <v>0.47685185185185186</v>
      </c>
      <c r="H8" s="124">
        <f t="shared" si="4"/>
        <v>0.19444444444444445</v>
      </c>
      <c r="I8" s="130">
        <f t="shared" si="5"/>
        <v>0.3287037037037037</v>
      </c>
      <c r="J8" s="150">
        <f t="shared" si="2"/>
        <v>1.625</v>
      </c>
      <c r="K8" s="133" t="s">
        <v>8</v>
      </c>
      <c r="L8" s="4"/>
      <c r="M8" s="4"/>
      <c r="N8" s="4"/>
      <c r="O8" s="4"/>
      <c r="P8" s="4"/>
      <c r="Q8" s="4"/>
    </row>
    <row r="9" spans="1:17" ht="16.5" customHeight="1">
      <c r="A9" s="213"/>
      <c r="B9" s="125">
        <f>Totale!J101</f>
        <v>26</v>
      </c>
      <c r="C9" s="126">
        <f>Totale!I101</f>
        <v>12</v>
      </c>
      <c r="D9" s="127">
        <f>Totale!H101</f>
        <v>20</v>
      </c>
      <c r="E9" s="127">
        <f t="shared" si="0"/>
        <v>58</v>
      </c>
      <c r="F9" s="127">
        <f t="shared" si="1"/>
        <v>90</v>
      </c>
      <c r="G9" s="128">
        <f t="shared" si="3"/>
        <v>0.4482758620689655</v>
      </c>
      <c r="H9" s="129">
        <f t="shared" si="4"/>
        <v>0.20689655172413793</v>
      </c>
      <c r="I9" s="131">
        <f t="shared" si="5"/>
        <v>0.3448275862068966</v>
      </c>
      <c r="J9" s="151">
        <f t="shared" si="2"/>
        <v>1.5517241379310345</v>
      </c>
      <c r="K9" s="134" t="s">
        <v>9</v>
      </c>
      <c r="L9" s="4"/>
      <c r="M9" s="4"/>
      <c r="N9" s="4"/>
      <c r="O9" s="4"/>
      <c r="P9" s="4"/>
      <c r="Q9" s="4"/>
    </row>
    <row r="10" spans="1:17" s="55" customFormat="1" ht="16.5" customHeight="1" thickBot="1">
      <c r="A10" s="214"/>
      <c r="B10" s="115">
        <f>Totale!J102</f>
        <v>129</v>
      </c>
      <c r="C10" s="116">
        <f>Totale!I102</f>
        <v>54</v>
      </c>
      <c r="D10" s="117">
        <f>Totale!H102</f>
        <v>91</v>
      </c>
      <c r="E10" s="144">
        <f t="shared" si="0"/>
        <v>274</v>
      </c>
      <c r="F10" s="117">
        <f t="shared" si="1"/>
        <v>441</v>
      </c>
      <c r="G10" s="118">
        <f t="shared" si="3"/>
        <v>0.4708029197080292</v>
      </c>
      <c r="H10" s="119">
        <f t="shared" si="4"/>
        <v>0.19708029197080293</v>
      </c>
      <c r="I10" s="132">
        <f t="shared" si="5"/>
        <v>0.33211678832116787</v>
      </c>
      <c r="J10" s="152">
        <f t="shared" si="2"/>
        <v>1.6094890510948905</v>
      </c>
      <c r="K10" s="135" t="s">
        <v>10</v>
      </c>
      <c r="L10" s="54"/>
      <c r="M10" s="54"/>
      <c r="N10" s="54"/>
      <c r="O10" s="54"/>
      <c r="P10" s="54"/>
      <c r="Q10" s="54"/>
    </row>
    <row r="11" spans="1:17" ht="16.5" customHeight="1" thickTop="1">
      <c r="A11" s="212" t="s">
        <v>7</v>
      </c>
      <c r="B11" s="120">
        <f>Totale!M100</f>
        <v>61</v>
      </c>
      <c r="C11" s="121">
        <f>Totale!L100</f>
        <v>34</v>
      </c>
      <c r="D11" s="122">
        <f>Totale!K100</f>
        <v>59</v>
      </c>
      <c r="E11" s="122">
        <f t="shared" si="0"/>
        <v>154</v>
      </c>
      <c r="F11" s="122">
        <f t="shared" si="1"/>
        <v>217</v>
      </c>
      <c r="G11" s="123">
        <f t="shared" si="3"/>
        <v>0.3961038961038961</v>
      </c>
      <c r="H11" s="124">
        <f t="shared" si="4"/>
        <v>0.22077922077922077</v>
      </c>
      <c r="I11" s="130">
        <f t="shared" si="5"/>
        <v>0.38311688311688313</v>
      </c>
      <c r="J11" s="150">
        <f t="shared" si="2"/>
        <v>1.4090909090909092</v>
      </c>
      <c r="K11" s="133" t="s">
        <v>8</v>
      </c>
      <c r="L11" s="4"/>
      <c r="M11" s="4"/>
      <c r="N11" s="4"/>
      <c r="O11" s="4"/>
      <c r="P11" s="4"/>
      <c r="Q11" s="4"/>
    </row>
    <row r="12" spans="1:17" ht="16.5" customHeight="1">
      <c r="A12" s="213"/>
      <c r="B12" s="125">
        <f>Totale!M101</f>
        <v>14</v>
      </c>
      <c r="C12" s="126">
        <f>Totale!L101</f>
        <v>7</v>
      </c>
      <c r="D12" s="127">
        <f>Totale!K101</f>
        <v>11</v>
      </c>
      <c r="E12" s="127">
        <f t="shared" si="0"/>
        <v>32</v>
      </c>
      <c r="F12" s="127">
        <f t="shared" si="1"/>
        <v>49</v>
      </c>
      <c r="G12" s="128">
        <f t="shared" si="3"/>
        <v>0.4375</v>
      </c>
      <c r="H12" s="129">
        <f t="shared" si="4"/>
        <v>0.21875</v>
      </c>
      <c r="I12" s="131">
        <f t="shared" si="5"/>
        <v>0.34375</v>
      </c>
      <c r="J12" s="151">
        <f t="shared" si="2"/>
        <v>1.53125</v>
      </c>
      <c r="K12" s="134" t="s">
        <v>9</v>
      </c>
      <c r="L12" s="4"/>
      <c r="M12" s="4"/>
      <c r="N12" s="4"/>
      <c r="O12" s="4"/>
      <c r="P12" s="4"/>
      <c r="Q12" s="4"/>
    </row>
    <row r="13" spans="1:17" s="55" customFormat="1" ht="16.5" customHeight="1" thickBot="1">
      <c r="A13" s="214"/>
      <c r="B13" s="115">
        <f>Totale!M102</f>
        <v>75</v>
      </c>
      <c r="C13" s="116">
        <f>Totale!L102</f>
        <v>41</v>
      </c>
      <c r="D13" s="117">
        <f>Totale!K102</f>
        <v>70</v>
      </c>
      <c r="E13" s="144">
        <f t="shared" si="0"/>
        <v>186</v>
      </c>
      <c r="F13" s="117">
        <f t="shared" si="1"/>
        <v>266</v>
      </c>
      <c r="G13" s="118">
        <f t="shared" si="3"/>
        <v>0.4032258064516129</v>
      </c>
      <c r="H13" s="119">
        <f t="shared" si="4"/>
        <v>0.22043010752688172</v>
      </c>
      <c r="I13" s="132">
        <f t="shared" si="5"/>
        <v>0.3763440860215054</v>
      </c>
      <c r="J13" s="152">
        <f t="shared" si="2"/>
        <v>1.4301075268817205</v>
      </c>
      <c r="K13" s="135" t="s">
        <v>10</v>
      </c>
      <c r="L13" s="54"/>
      <c r="M13" s="54"/>
      <c r="N13" s="54"/>
      <c r="O13" s="54"/>
      <c r="P13" s="54"/>
      <c r="Q13" s="54"/>
    </row>
    <row r="14" spans="1:17" ht="16.5" customHeight="1" thickTop="1">
      <c r="A14" s="212" t="s">
        <v>5</v>
      </c>
      <c r="B14" s="120">
        <f>Totale!P100</f>
        <v>15</v>
      </c>
      <c r="C14" s="121">
        <f>Totale!O100</f>
        <v>5</v>
      </c>
      <c r="D14" s="122">
        <f>Totale!N100</f>
        <v>32</v>
      </c>
      <c r="E14" s="122">
        <f t="shared" si="0"/>
        <v>52</v>
      </c>
      <c r="F14" s="122">
        <f t="shared" si="1"/>
        <v>50</v>
      </c>
      <c r="G14" s="123">
        <f t="shared" si="3"/>
        <v>0.28846153846153844</v>
      </c>
      <c r="H14" s="124">
        <f t="shared" si="4"/>
        <v>0.09615384615384616</v>
      </c>
      <c r="I14" s="130">
        <f t="shared" si="5"/>
        <v>0.6153846153846154</v>
      </c>
      <c r="J14" s="150">
        <f t="shared" si="2"/>
        <v>0.9615384615384616</v>
      </c>
      <c r="K14" s="133" t="s">
        <v>8</v>
      </c>
      <c r="L14" s="4"/>
      <c r="M14" s="4"/>
      <c r="N14" s="4"/>
      <c r="O14" s="4"/>
      <c r="P14" s="4"/>
      <c r="Q14" s="4"/>
    </row>
    <row r="15" spans="1:17" ht="16.5" customHeight="1">
      <c r="A15" s="213"/>
      <c r="B15" s="125">
        <f>Totale!P101</f>
        <v>2</v>
      </c>
      <c r="C15" s="126">
        <f>Totale!O101</f>
        <v>0</v>
      </c>
      <c r="D15" s="127">
        <f>Totale!N101</f>
        <v>5</v>
      </c>
      <c r="E15" s="127">
        <f t="shared" si="0"/>
        <v>7</v>
      </c>
      <c r="F15" s="127">
        <f t="shared" si="1"/>
        <v>6</v>
      </c>
      <c r="G15" s="128">
        <f t="shared" si="3"/>
        <v>0.2857142857142857</v>
      </c>
      <c r="H15" s="129">
        <f t="shared" si="4"/>
        <v>0</v>
      </c>
      <c r="I15" s="131">
        <f t="shared" si="5"/>
        <v>0.7142857142857143</v>
      </c>
      <c r="J15" s="151">
        <f t="shared" si="2"/>
        <v>0.8571428571428571</v>
      </c>
      <c r="K15" s="134" t="s">
        <v>9</v>
      </c>
      <c r="L15" s="4"/>
      <c r="M15" s="4"/>
      <c r="N15" s="4"/>
      <c r="O15" s="4"/>
      <c r="P15" s="4"/>
      <c r="Q15" s="4"/>
    </row>
    <row r="16" spans="1:17" s="55" customFormat="1" ht="16.5" customHeight="1" thickBot="1">
      <c r="A16" s="214"/>
      <c r="B16" s="115">
        <f>Totale!P102</f>
        <v>17</v>
      </c>
      <c r="C16" s="116">
        <f>Totale!O102</f>
        <v>5</v>
      </c>
      <c r="D16" s="117">
        <f>Totale!N102</f>
        <v>37</v>
      </c>
      <c r="E16" s="144">
        <f t="shared" si="0"/>
        <v>59</v>
      </c>
      <c r="F16" s="117">
        <f t="shared" si="1"/>
        <v>56</v>
      </c>
      <c r="G16" s="118">
        <f t="shared" si="3"/>
        <v>0.288135593220339</v>
      </c>
      <c r="H16" s="119">
        <f t="shared" si="4"/>
        <v>0.0847457627118644</v>
      </c>
      <c r="I16" s="132">
        <f t="shared" si="5"/>
        <v>0.6271186440677966</v>
      </c>
      <c r="J16" s="152">
        <f t="shared" si="2"/>
        <v>0.9491525423728814</v>
      </c>
      <c r="K16" s="135" t="s">
        <v>10</v>
      </c>
      <c r="L16" s="54"/>
      <c r="M16" s="54"/>
      <c r="N16" s="54"/>
      <c r="O16" s="54"/>
      <c r="P16" s="54"/>
      <c r="Q16" s="54"/>
    </row>
    <row r="17" spans="1:17" ht="16.5" customHeight="1" thickTop="1">
      <c r="A17" s="212" t="s">
        <v>1</v>
      </c>
      <c r="B17" s="120">
        <f>Totale!S100</f>
        <v>74</v>
      </c>
      <c r="C17" s="121">
        <f>Totale!R100</f>
        <v>37</v>
      </c>
      <c r="D17" s="122">
        <f>Totale!Q100</f>
        <v>95</v>
      </c>
      <c r="E17" s="122">
        <f t="shared" si="0"/>
        <v>206</v>
      </c>
      <c r="F17" s="122">
        <f t="shared" si="1"/>
        <v>259</v>
      </c>
      <c r="G17" s="123">
        <f t="shared" si="3"/>
        <v>0.3592233009708738</v>
      </c>
      <c r="H17" s="124">
        <f t="shared" si="4"/>
        <v>0.1796116504854369</v>
      </c>
      <c r="I17" s="130">
        <f t="shared" si="5"/>
        <v>0.46116504854368934</v>
      </c>
      <c r="J17" s="150">
        <f t="shared" si="2"/>
        <v>1.2572815533980584</v>
      </c>
      <c r="K17" s="133" t="s">
        <v>8</v>
      </c>
      <c r="L17" s="4"/>
      <c r="M17" s="4"/>
      <c r="N17" s="4"/>
      <c r="O17" s="4"/>
      <c r="P17" s="4"/>
      <c r="Q17" s="4"/>
    </row>
    <row r="18" spans="1:17" ht="16.5" customHeight="1">
      <c r="A18" s="213"/>
      <c r="B18" s="125">
        <f>Totale!S101</f>
        <v>14</v>
      </c>
      <c r="C18" s="126">
        <f>Totale!R101</f>
        <v>7</v>
      </c>
      <c r="D18" s="127">
        <f>Totale!Q101</f>
        <v>16</v>
      </c>
      <c r="E18" s="127">
        <f t="shared" si="0"/>
        <v>37</v>
      </c>
      <c r="F18" s="127">
        <f t="shared" si="1"/>
        <v>49</v>
      </c>
      <c r="G18" s="128">
        <f t="shared" si="3"/>
        <v>0.3783783783783784</v>
      </c>
      <c r="H18" s="129">
        <f t="shared" si="4"/>
        <v>0.1891891891891892</v>
      </c>
      <c r="I18" s="131">
        <f t="shared" si="5"/>
        <v>0.43243243243243246</v>
      </c>
      <c r="J18" s="151">
        <f t="shared" si="2"/>
        <v>1.3243243243243243</v>
      </c>
      <c r="K18" s="134" t="s">
        <v>9</v>
      </c>
      <c r="L18" s="4"/>
      <c r="M18" s="4"/>
      <c r="N18" s="4"/>
      <c r="O18" s="4"/>
      <c r="P18" s="4"/>
      <c r="Q18" s="4"/>
    </row>
    <row r="19" spans="1:17" s="55" customFormat="1" ht="16.5" customHeight="1" thickBot="1">
      <c r="A19" s="214"/>
      <c r="B19" s="115">
        <f>Totale!S102</f>
        <v>88</v>
      </c>
      <c r="C19" s="116">
        <f>Totale!R102</f>
        <v>44</v>
      </c>
      <c r="D19" s="117">
        <f>Totale!Q102</f>
        <v>111</v>
      </c>
      <c r="E19" s="144">
        <f t="shared" si="0"/>
        <v>243</v>
      </c>
      <c r="F19" s="117">
        <f t="shared" si="1"/>
        <v>308</v>
      </c>
      <c r="G19" s="118">
        <f t="shared" si="3"/>
        <v>0.36213991769547327</v>
      </c>
      <c r="H19" s="119">
        <f t="shared" si="4"/>
        <v>0.18106995884773663</v>
      </c>
      <c r="I19" s="132">
        <f t="shared" si="5"/>
        <v>0.4567901234567901</v>
      </c>
      <c r="J19" s="152">
        <f t="shared" si="2"/>
        <v>1.2674897119341564</v>
      </c>
      <c r="K19" s="135" t="s">
        <v>10</v>
      </c>
      <c r="L19" s="54"/>
      <c r="M19" s="54"/>
      <c r="N19" s="54"/>
      <c r="O19" s="54"/>
      <c r="P19" s="54"/>
      <c r="Q19" s="54"/>
    </row>
    <row r="20" spans="1:17" ht="16.5" customHeight="1" thickTop="1">
      <c r="A20" s="212" t="s">
        <v>3</v>
      </c>
      <c r="B20" s="120">
        <f>Totale!V100</f>
        <v>65</v>
      </c>
      <c r="C20" s="121">
        <f>Totale!U100</f>
        <v>38</v>
      </c>
      <c r="D20" s="122">
        <f>Totale!T100</f>
        <v>76</v>
      </c>
      <c r="E20" s="122">
        <f t="shared" si="0"/>
        <v>179</v>
      </c>
      <c r="F20" s="122">
        <f t="shared" si="1"/>
        <v>233</v>
      </c>
      <c r="G20" s="123">
        <f t="shared" si="3"/>
        <v>0.36312849162011174</v>
      </c>
      <c r="H20" s="124">
        <f t="shared" si="4"/>
        <v>0.2122905027932961</v>
      </c>
      <c r="I20" s="130">
        <f t="shared" si="5"/>
        <v>0.4245810055865922</v>
      </c>
      <c r="J20" s="150">
        <f t="shared" si="2"/>
        <v>1.3016759776536313</v>
      </c>
      <c r="K20" s="133" t="s">
        <v>8</v>
      </c>
      <c r="L20" s="4"/>
      <c r="M20" s="4"/>
      <c r="N20" s="4"/>
      <c r="O20" s="4"/>
      <c r="P20" s="4"/>
      <c r="Q20" s="4"/>
    </row>
    <row r="21" spans="1:17" ht="16.5" customHeight="1">
      <c r="A21" s="213"/>
      <c r="B21" s="125">
        <f>Totale!V101</f>
        <v>14</v>
      </c>
      <c r="C21" s="126">
        <f>Totale!U101</f>
        <v>11</v>
      </c>
      <c r="D21" s="127">
        <f>Totale!T101</f>
        <v>14</v>
      </c>
      <c r="E21" s="127">
        <f t="shared" si="0"/>
        <v>39</v>
      </c>
      <c r="F21" s="127">
        <f t="shared" si="1"/>
        <v>53</v>
      </c>
      <c r="G21" s="128">
        <f t="shared" si="3"/>
        <v>0.358974358974359</v>
      </c>
      <c r="H21" s="129">
        <f t="shared" si="4"/>
        <v>0.28205128205128205</v>
      </c>
      <c r="I21" s="131">
        <f t="shared" si="5"/>
        <v>0.358974358974359</v>
      </c>
      <c r="J21" s="151">
        <f t="shared" si="2"/>
        <v>1.358974358974359</v>
      </c>
      <c r="K21" s="134" t="s">
        <v>9</v>
      </c>
      <c r="L21" s="4"/>
      <c r="M21" s="4"/>
      <c r="N21" s="4"/>
      <c r="O21" s="4"/>
      <c r="P21" s="4"/>
      <c r="Q21" s="4"/>
    </row>
    <row r="22" spans="1:17" s="55" customFormat="1" ht="16.5" customHeight="1" thickBot="1">
      <c r="A22" s="214"/>
      <c r="B22" s="115">
        <f>Totale!V102</f>
        <v>79</v>
      </c>
      <c r="C22" s="116">
        <f>Totale!U102</f>
        <v>49</v>
      </c>
      <c r="D22" s="117">
        <f>Totale!T102</f>
        <v>90</v>
      </c>
      <c r="E22" s="144">
        <f t="shared" si="0"/>
        <v>218</v>
      </c>
      <c r="F22" s="117">
        <f t="shared" si="1"/>
        <v>286</v>
      </c>
      <c r="G22" s="118">
        <f t="shared" si="3"/>
        <v>0.3623853211009174</v>
      </c>
      <c r="H22" s="119">
        <f t="shared" si="4"/>
        <v>0.22477064220183487</v>
      </c>
      <c r="I22" s="132">
        <f t="shared" si="5"/>
        <v>0.41284403669724773</v>
      </c>
      <c r="J22" s="152">
        <f t="shared" si="2"/>
        <v>1.311926605504587</v>
      </c>
      <c r="K22" s="135" t="s">
        <v>10</v>
      </c>
      <c r="L22" s="54"/>
      <c r="M22" s="54"/>
      <c r="N22" s="54"/>
      <c r="O22" s="54"/>
      <c r="P22" s="54"/>
      <c r="Q22" s="54"/>
    </row>
    <row r="23" spans="1:17" ht="16.5" customHeight="1" thickTop="1">
      <c r="A23" s="212" t="s">
        <v>13</v>
      </c>
      <c r="B23" s="120">
        <f>Totale!Y100</f>
        <v>72</v>
      </c>
      <c r="C23" s="121">
        <f>Totale!X100</f>
        <v>36</v>
      </c>
      <c r="D23" s="122">
        <f>Totale!W100</f>
        <v>73</v>
      </c>
      <c r="E23" s="122">
        <f t="shared" si="0"/>
        <v>181</v>
      </c>
      <c r="F23" s="122">
        <f t="shared" si="1"/>
        <v>252</v>
      </c>
      <c r="G23" s="123">
        <f t="shared" si="3"/>
        <v>0.39779005524861877</v>
      </c>
      <c r="H23" s="124">
        <f t="shared" si="4"/>
        <v>0.19889502762430938</v>
      </c>
      <c r="I23" s="130">
        <f t="shared" si="5"/>
        <v>0.40331491712707185</v>
      </c>
      <c r="J23" s="150">
        <f t="shared" si="2"/>
        <v>1.3922651933701657</v>
      </c>
      <c r="K23" s="133" t="s">
        <v>8</v>
      </c>
      <c r="L23" s="4"/>
      <c r="M23" s="4"/>
      <c r="N23" s="4"/>
      <c r="O23" s="4"/>
      <c r="P23" s="4"/>
      <c r="Q23" s="4"/>
    </row>
    <row r="24" spans="1:17" ht="16.5" customHeight="1">
      <c r="A24" s="213"/>
      <c r="B24" s="125">
        <f>Totale!Y101</f>
        <v>10</v>
      </c>
      <c r="C24" s="126">
        <f>Totale!X101</f>
        <v>14</v>
      </c>
      <c r="D24" s="127">
        <f>Totale!W101</f>
        <v>15</v>
      </c>
      <c r="E24" s="127">
        <f t="shared" si="0"/>
        <v>39</v>
      </c>
      <c r="F24" s="127">
        <f t="shared" si="1"/>
        <v>44</v>
      </c>
      <c r="G24" s="128">
        <f t="shared" si="3"/>
        <v>0.2564102564102564</v>
      </c>
      <c r="H24" s="129">
        <f t="shared" si="4"/>
        <v>0.358974358974359</v>
      </c>
      <c r="I24" s="131">
        <f t="shared" si="5"/>
        <v>0.38461538461538464</v>
      </c>
      <c r="J24" s="151">
        <f t="shared" si="2"/>
        <v>1.1282051282051282</v>
      </c>
      <c r="K24" s="134" t="s">
        <v>9</v>
      </c>
      <c r="L24" s="4"/>
      <c r="M24" s="4"/>
      <c r="N24" s="4"/>
      <c r="O24" s="4"/>
      <c r="P24" s="4"/>
      <c r="Q24" s="4"/>
    </row>
    <row r="25" spans="1:17" s="55" customFormat="1" ht="16.5" customHeight="1" thickBot="1">
      <c r="A25" s="214"/>
      <c r="B25" s="115">
        <f>Totale!Y102</f>
        <v>82</v>
      </c>
      <c r="C25" s="116">
        <f>Totale!X102</f>
        <v>50</v>
      </c>
      <c r="D25" s="117">
        <f>Totale!W102</f>
        <v>88</v>
      </c>
      <c r="E25" s="144">
        <f t="shared" si="0"/>
        <v>220</v>
      </c>
      <c r="F25" s="117">
        <f t="shared" si="1"/>
        <v>296</v>
      </c>
      <c r="G25" s="118">
        <f t="shared" si="3"/>
        <v>0.37272727272727274</v>
      </c>
      <c r="H25" s="119">
        <f t="shared" si="4"/>
        <v>0.22727272727272727</v>
      </c>
      <c r="I25" s="132">
        <f t="shared" si="5"/>
        <v>0.4</v>
      </c>
      <c r="J25" s="152">
        <f t="shared" si="2"/>
        <v>1.3454545454545455</v>
      </c>
      <c r="K25" s="135" t="s">
        <v>10</v>
      </c>
      <c r="L25" s="54"/>
      <c r="M25" s="54"/>
      <c r="N25" s="54"/>
      <c r="O25" s="54"/>
      <c r="P25" s="54"/>
      <c r="Q25" s="54"/>
    </row>
    <row r="26" spans="1:17" ht="16.5" customHeight="1" thickTop="1">
      <c r="A26" s="212" t="s">
        <v>29</v>
      </c>
      <c r="B26" s="120">
        <f>Totale!AB100</f>
        <v>9</v>
      </c>
      <c r="C26" s="121">
        <f>Totale!AA100</f>
        <v>6</v>
      </c>
      <c r="D26" s="122">
        <f>Totale!Z100</f>
        <v>12</v>
      </c>
      <c r="E26" s="122">
        <f t="shared" si="0"/>
        <v>27</v>
      </c>
      <c r="F26" s="122">
        <f t="shared" si="1"/>
        <v>33</v>
      </c>
      <c r="G26" s="123">
        <f t="shared" si="3"/>
        <v>0.3333333333333333</v>
      </c>
      <c r="H26" s="124">
        <f t="shared" si="4"/>
        <v>0.2222222222222222</v>
      </c>
      <c r="I26" s="130">
        <f t="shared" si="5"/>
        <v>0.4444444444444444</v>
      </c>
      <c r="J26" s="150">
        <f t="shared" si="2"/>
        <v>1.2222222222222223</v>
      </c>
      <c r="K26" s="133" t="s">
        <v>8</v>
      </c>
      <c r="L26" s="4"/>
      <c r="M26" s="4"/>
      <c r="N26" s="4"/>
      <c r="O26" s="4"/>
      <c r="P26" s="4"/>
      <c r="Q26" s="4"/>
    </row>
    <row r="27" spans="1:17" ht="16.5" customHeight="1">
      <c r="A27" s="213"/>
      <c r="B27" s="125">
        <f>Totale!AB101</f>
        <v>4</v>
      </c>
      <c r="C27" s="126">
        <f>Totale!AA101</f>
        <v>4</v>
      </c>
      <c r="D27" s="127">
        <f>Totale!Z101</f>
        <v>1</v>
      </c>
      <c r="E27" s="127">
        <f t="shared" si="0"/>
        <v>9</v>
      </c>
      <c r="F27" s="127">
        <f t="shared" si="1"/>
        <v>16</v>
      </c>
      <c r="G27" s="128">
        <f t="shared" si="3"/>
        <v>0.4444444444444444</v>
      </c>
      <c r="H27" s="129">
        <f t="shared" si="4"/>
        <v>0.4444444444444444</v>
      </c>
      <c r="I27" s="131">
        <f t="shared" si="5"/>
        <v>0.1111111111111111</v>
      </c>
      <c r="J27" s="151">
        <f t="shared" si="2"/>
        <v>1.7777777777777777</v>
      </c>
      <c r="K27" s="134" t="s">
        <v>9</v>
      </c>
      <c r="L27" s="4"/>
      <c r="M27" s="4"/>
      <c r="N27" s="4"/>
      <c r="O27" s="4"/>
      <c r="P27" s="4"/>
      <c r="Q27" s="4"/>
    </row>
    <row r="28" spans="1:17" s="55" customFormat="1" ht="16.5" customHeight="1" thickBot="1">
      <c r="A28" s="214"/>
      <c r="B28" s="115">
        <f>Totale!AB102</f>
        <v>13</v>
      </c>
      <c r="C28" s="116">
        <f>Totale!AA102</f>
        <v>10</v>
      </c>
      <c r="D28" s="117">
        <f>Totale!Z102</f>
        <v>13</v>
      </c>
      <c r="E28" s="144">
        <f t="shared" si="0"/>
        <v>36</v>
      </c>
      <c r="F28" s="117">
        <f t="shared" si="1"/>
        <v>49</v>
      </c>
      <c r="G28" s="118">
        <f t="shared" si="3"/>
        <v>0.3611111111111111</v>
      </c>
      <c r="H28" s="119">
        <f t="shared" si="4"/>
        <v>0.2777777777777778</v>
      </c>
      <c r="I28" s="132">
        <f t="shared" si="5"/>
        <v>0.3611111111111111</v>
      </c>
      <c r="J28" s="152">
        <f t="shared" si="2"/>
        <v>1.3611111111111112</v>
      </c>
      <c r="K28" s="135" t="s">
        <v>10</v>
      </c>
      <c r="L28" s="54"/>
      <c r="M28" s="54"/>
      <c r="N28" s="54"/>
      <c r="O28" s="54"/>
      <c r="P28" s="54"/>
      <c r="Q28" s="54"/>
    </row>
    <row r="29" spans="1:17" ht="16.5" customHeight="1" thickTop="1">
      <c r="A29" s="212" t="s">
        <v>32</v>
      </c>
      <c r="B29" s="120">
        <f>Totale!AE100</f>
        <v>44</v>
      </c>
      <c r="C29" s="121">
        <f>Totale!AD100</f>
        <v>31</v>
      </c>
      <c r="D29" s="122">
        <f>Totale!AC100</f>
        <v>56</v>
      </c>
      <c r="E29" s="122">
        <f t="shared" si="0"/>
        <v>131</v>
      </c>
      <c r="F29" s="122">
        <f t="shared" si="1"/>
        <v>163</v>
      </c>
      <c r="G29" s="123">
        <f t="shared" si="3"/>
        <v>0.33587786259541985</v>
      </c>
      <c r="H29" s="124">
        <f t="shared" si="4"/>
        <v>0.2366412213740458</v>
      </c>
      <c r="I29" s="130">
        <f t="shared" si="5"/>
        <v>0.42748091603053434</v>
      </c>
      <c r="J29" s="150">
        <f t="shared" si="2"/>
        <v>1.2442748091603053</v>
      </c>
      <c r="K29" s="133" t="s">
        <v>8</v>
      </c>
      <c r="L29" s="4"/>
      <c r="M29" s="4"/>
      <c r="N29" s="4"/>
      <c r="O29" s="4"/>
      <c r="P29" s="4"/>
      <c r="Q29" s="4"/>
    </row>
    <row r="30" spans="1:17" ht="16.5" customHeight="1">
      <c r="A30" s="213"/>
      <c r="B30" s="125">
        <f>Totale!AE101</f>
        <v>11</v>
      </c>
      <c r="C30" s="126">
        <f>Totale!AD101</f>
        <v>5</v>
      </c>
      <c r="D30" s="127">
        <f>Totale!AC101</f>
        <v>11</v>
      </c>
      <c r="E30" s="127">
        <f t="shared" si="0"/>
        <v>27</v>
      </c>
      <c r="F30" s="127">
        <f t="shared" si="1"/>
        <v>38</v>
      </c>
      <c r="G30" s="128">
        <f t="shared" si="3"/>
        <v>0.4074074074074074</v>
      </c>
      <c r="H30" s="129">
        <f t="shared" si="4"/>
        <v>0.18518518518518517</v>
      </c>
      <c r="I30" s="131">
        <f t="shared" si="5"/>
        <v>0.4074074074074074</v>
      </c>
      <c r="J30" s="151">
        <f t="shared" si="2"/>
        <v>1.4074074074074074</v>
      </c>
      <c r="K30" s="134" t="s">
        <v>9</v>
      </c>
      <c r="L30" s="4"/>
      <c r="M30" s="4"/>
      <c r="N30" s="4"/>
      <c r="O30" s="4"/>
      <c r="P30" s="4"/>
      <c r="Q30" s="4"/>
    </row>
    <row r="31" spans="1:17" s="55" customFormat="1" ht="16.5" customHeight="1" thickBot="1">
      <c r="A31" s="214"/>
      <c r="B31" s="115">
        <f>Totale!AE102</f>
        <v>55</v>
      </c>
      <c r="C31" s="116">
        <f>Totale!AD102</f>
        <v>36</v>
      </c>
      <c r="D31" s="117">
        <f>Totale!AC102</f>
        <v>67</v>
      </c>
      <c r="E31" s="144">
        <f t="shared" si="0"/>
        <v>158</v>
      </c>
      <c r="F31" s="117">
        <f t="shared" si="1"/>
        <v>201</v>
      </c>
      <c r="G31" s="118">
        <f t="shared" si="3"/>
        <v>0.34810126582278483</v>
      </c>
      <c r="H31" s="119">
        <f t="shared" si="4"/>
        <v>0.22784810126582278</v>
      </c>
      <c r="I31" s="132">
        <f t="shared" si="5"/>
        <v>0.4240506329113924</v>
      </c>
      <c r="J31" s="152">
        <f t="shared" si="2"/>
        <v>1.2721518987341771</v>
      </c>
      <c r="K31" s="135" t="s">
        <v>10</v>
      </c>
      <c r="L31" s="54"/>
      <c r="M31" s="54"/>
      <c r="N31" s="54"/>
      <c r="O31" s="54"/>
      <c r="P31" s="54"/>
      <c r="Q31" s="54"/>
    </row>
    <row r="32" spans="1:17" ht="16.5" customHeight="1" thickTop="1">
      <c r="A32" s="212" t="s">
        <v>23</v>
      </c>
      <c r="B32" s="120">
        <f>Totale!AH100</f>
        <v>6</v>
      </c>
      <c r="C32" s="121">
        <f>Totale!AG100</f>
        <v>5</v>
      </c>
      <c r="D32" s="122">
        <f>Totale!AF100</f>
        <v>16</v>
      </c>
      <c r="E32" s="122">
        <f t="shared" si="0"/>
        <v>27</v>
      </c>
      <c r="F32" s="122">
        <f t="shared" si="1"/>
        <v>23</v>
      </c>
      <c r="G32" s="123">
        <f t="shared" si="3"/>
        <v>0.2222222222222222</v>
      </c>
      <c r="H32" s="124">
        <f t="shared" si="4"/>
        <v>0.18518518518518517</v>
      </c>
      <c r="I32" s="130">
        <f t="shared" si="5"/>
        <v>0.5925925925925926</v>
      </c>
      <c r="J32" s="150">
        <f t="shared" si="2"/>
        <v>0.8518518518518519</v>
      </c>
      <c r="K32" s="133" t="s">
        <v>8</v>
      </c>
      <c r="L32" s="4"/>
      <c r="M32" s="4"/>
      <c r="N32" s="4"/>
      <c r="O32" s="4"/>
      <c r="P32" s="4"/>
      <c r="Q32" s="4"/>
    </row>
    <row r="33" spans="1:17" ht="16.5" customHeight="1">
      <c r="A33" s="213"/>
      <c r="B33" s="125">
        <f>Totale!AH101</f>
        <v>0</v>
      </c>
      <c r="C33" s="126">
        <f>Totale!AG101</f>
        <v>3</v>
      </c>
      <c r="D33" s="127">
        <f>Totale!AF101</f>
        <v>1</v>
      </c>
      <c r="E33" s="127">
        <f t="shared" si="0"/>
        <v>4</v>
      </c>
      <c r="F33" s="127">
        <f t="shared" si="1"/>
        <v>3</v>
      </c>
      <c r="G33" s="128">
        <f t="shared" si="3"/>
        <v>0</v>
      </c>
      <c r="H33" s="129">
        <f t="shared" si="4"/>
        <v>0.75</v>
      </c>
      <c r="I33" s="131">
        <f t="shared" si="5"/>
        <v>0.25</v>
      </c>
      <c r="J33" s="151">
        <f t="shared" si="2"/>
        <v>0.75</v>
      </c>
      <c r="K33" s="134" t="s">
        <v>9</v>
      </c>
      <c r="L33" s="4"/>
      <c r="M33" s="4"/>
      <c r="N33" s="4"/>
      <c r="O33" s="4"/>
      <c r="P33" s="4"/>
      <c r="Q33" s="4"/>
    </row>
    <row r="34" spans="1:17" s="55" customFormat="1" ht="16.5" customHeight="1" thickBot="1">
      <c r="A34" s="214"/>
      <c r="B34" s="115">
        <f>Totale!AH102</f>
        <v>6</v>
      </c>
      <c r="C34" s="116">
        <f>Totale!AG102</f>
        <v>8</v>
      </c>
      <c r="D34" s="117">
        <f>Totale!AF102</f>
        <v>17</v>
      </c>
      <c r="E34" s="144">
        <f t="shared" si="0"/>
        <v>31</v>
      </c>
      <c r="F34" s="117">
        <f t="shared" si="1"/>
        <v>26</v>
      </c>
      <c r="G34" s="118">
        <f t="shared" si="3"/>
        <v>0.1935483870967742</v>
      </c>
      <c r="H34" s="119">
        <f t="shared" si="4"/>
        <v>0.25806451612903225</v>
      </c>
      <c r="I34" s="132">
        <f t="shared" si="5"/>
        <v>0.5483870967741935</v>
      </c>
      <c r="J34" s="152">
        <f t="shared" si="2"/>
        <v>0.8387096774193549</v>
      </c>
      <c r="K34" s="135" t="s">
        <v>10</v>
      </c>
      <c r="L34" s="54"/>
      <c r="M34" s="54"/>
      <c r="N34" s="54"/>
      <c r="O34" s="54"/>
      <c r="P34" s="54"/>
      <c r="Q34" s="54"/>
    </row>
    <row r="35" spans="1:17" ht="16.5" customHeight="1" thickTop="1">
      <c r="A35" s="212" t="s">
        <v>37</v>
      </c>
      <c r="B35" s="120">
        <f>Totale!AK100</f>
        <v>23</v>
      </c>
      <c r="C35" s="121">
        <f>Totale!AJ100</f>
        <v>14</v>
      </c>
      <c r="D35" s="122">
        <f>Totale!AI100</f>
        <v>42</v>
      </c>
      <c r="E35" s="122">
        <f aca="true" t="shared" si="6" ref="E35:E70">SUM(B35:D35)</f>
        <v>79</v>
      </c>
      <c r="F35" s="122">
        <f aca="true" t="shared" si="7" ref="F35:F70">SUM((B35*3)+(C35*1))</f>
        <v>83</v>
      </c>
      <c r="G35" s="123">
        <f aca="true" t="shared" si="8" ref="G35:G70">(B35/E35)</f>
        <v>0.2911392405063291</v>
      </c>
      <c r="H35" s="124">
        <f aca="true" t="shared" si="9" ref="H35:H70">(C35/E35)</f>
        <v>0.17721518987341772</v>
      </c>
      <c r="I35" s="130">
        <f t="shared" si="5"/>
        <v>0.5316455696202531</v>
      </c>
      <c r="J35" s="150">
        <f t="shared" si="2"/>
        <v>1.0506329113924051</v>
      </c>
      <c r="K35" s="133" t="s">
        <v>8</v>
      </c>
      <c r="L35" s="4"/>
      <c r="M35" s="4"/>
      <c r="N35" s="4"/>
      <c r="O35" s="4"/>
      <c r="P35" s="4"/>
      <c r="Q35" s="4"/>
    </row>
    <row r="36" spans="1:17" ht="16.5" customHeight="1">
      <c r="A36" s="213"/>
      <c r="B36" s="125">
        <f>Totale!AK101</f>
        <v>9</v>
      </c>
      <c r="C36" s="126">
        <f>Totale!AJ101</f>
        <v>5</v>
      </c>
      <c r="D36" s="127">
        <f>Totale!AI101</f>
        <v>5</v>
      </c>
      <c r="E36" s="127">
        <f t="shared" si="6"/>
        <v>19</v>
      </c>
      <c r="F36" s="127">
        <f t="shared" si="7"/>
        <v>32</v>
      </c>
      <c r="G36" s="128">
        <f t="shared" si="8"/>
        <v>0.47368421052631576</v>
      </c>
      <c r="H36" s="129">
        <f t="shared" si="9"/>
        <v>0.2631578947368421</v>
      </c>
      <c r="I36" s="131">
        <f t="shared" si="5"/>
        <v>0.2631578947368421</v>
      </c>
      <c r="J36" s="151">
        <f t="shared" si="2"/>
        <v>1.6842105263157894</v>
      </c>
      <c r="K36" s="134" t="s">
        <v>9</v>
      </c>
      <c r="L36" s="4"/>
      <c r="M36" s="4"/>
      <c r="N36" s="4"/>
      <c r="O36" s="4"/>
      <c r="P36" s="4"/>
      <c r="Q36" s="4"/>
    </row>
    <row r="37" spans="1:17" s="55" customFormat="1" ht="16.5" customHeight="1" thickBot="1">
      <c r="A37" s="214"/>
      <c r="B37" s="115">
        <f>Totale!AK102</f>
        <v>32</v>
      </c>
      <c r="C37" s="116">
        <f>Totale!AJ102</f>
        <v>19</v>
      </c>
      <c r="D37" s="117">
        <f>Totale!AI102</f>
        <v>47</v>
      </c>
      <c r="E37" s="144">
        <f t="shared" si="6"/>
        <v>98</v>
      </c>
      <c r="F37" s="117">
        <f t="shared" si="7"/>
        <v>115</v>
      </c>
      <c r="G37" s="118">
        <f t="shared" si="8"/>
        <v>0.32653061224489793</v>
      </c>
      <c r="H37" s="119">
        <f t="shared" si="9"/>
        <v>0.19387755102040816</v>
      </c>
      <c r="I37" s="132">
        <f t="shared" si="5"/>
        <v>0.47959183673469385</v>
      </c>
      <c r="J37" s="152">
        <f t="shared" si="2"/>
        <v>1.1734693877551021</v>
      </c>
      <c r="K37" s="135" t="s">
        <v>10</v>
      </c>
      <c r="L37" s="54"/>
      <c r="M37" s="54"/>
      <c r="N37" s="54"/>
      <c r="O37" s="54"/>
      <c r="P37" s="54"/>
      <c r="Q37" s="54"/>
    </row>
    <row r="38" spans="1:17" ht="16.5" customHeight="1" thickTop="1">
      <c r="A38" s="212" t="s">
        <v>26</v>
      </c>
      <c r="B38" s="120">
        <f>Totale!AN100</f>
        <v>32</v>
      </c>
      <c r="C38" s="121">
        <f>Totale!AM100</f>
        <v>21</v>
      </c>
      <c r="D38" s="122">
        <f>Totale!AL100</f>
        <v>26</v>
      </c>
      <c r="E38" s="122">
        <f t="shared" si="6"/>
        <v>79</v>
      </c>
      <c r="F38" s="122">
        <f t="shared" si="7"/>
        <v>117</v>
      </c>
      <c r="G38" s="123">
        <f t="shared" si="8"/>
        <v>0.4050632911392405</v>
      </c>
      <c r="H38" s="124">
        <f t="shared" si="9"/>
        <v>0.26582278481012656</v>
      </c>
      <c r="I38" s="130">
        <f t="shared" si="5"/>
        <v>0.3291139240506329</v>
      </c>
      <c r="J38" s="150">
        <f t="shared" si="2"/>
        <v>1.481012658227848</v>
      </c>
      <c r="K38" s="133" t="s">
        <v>8</v>
      </c>
      <c r="L38" s="4"/>
      <c r="M38" s="4"/>
      <c r="N38" s="4"/>
      <c r="O38" s="4"/>
      <c r="P38" s="4"/>
      <c r="Q38" s="4"/>
    </row>
    <row r="39" spans="1:17" ht="16.5" customHeight="1">
      <c r="A39" s="213"/>
      <c r="B39" s="125">
        <f>Totale!AN101</f>
        <v>8</v>
      </c>
      <c r="C39" s="126">
        <f>Totale!AM101</f>
        <v>4</v>
      </c>
      <c r="D39" s="127">
        <f>Totale!AL101</f>
        <v>8</v>
      </c>
      <c r="E39" s="127">
        <f t="shared" si="6"/>
        <v>20</v>
      </c>
      <c r="F39" s="127">
        <f t="shared" si="7"/>
        <v>28</v>
      </c>
      <c r="G39" s="128">
        <f t="shared" si="8"/>
        <v>0.4</v>
      </c>
      <c r="H39" s="129">
        <f t="shared" si="9"/>
        <v>0.2</v>
      </c>
      <c r="I39" s="131">
        <f t="shared" si="5"/>
        <v>0.4</v>
      </c>
      <c r="J39" s="151">
        <f t="shared" si="2"/>
        <v>1.4</v>
      </c>
      <c r="K39" s="134" t="s">
        <v>9</v>
      </c>
      <c r="L39" s="4"/>
      <c r="M39" s="4"/>
      <c r="N39" s="4"/>
      <c r="O39" s="4"/>
      <c r="P39" s="4"/>
      <c r="Q39" s="4"/>
    </row>
    <row r="40" spans="1:17" s="55" customFormat="1" ht="16.5" customHeight="1" thickBot="1">
      <c r="A40" s="214"/>
      <c r="B40" s="115">
        <f>Totale!AN102</f>
        <v>40</v>
      </c>
      <c r="C40" s="116">
        <f>Totale!AM102</f>
        <v>25</v>
      </c>
      <c r="D40" s="117">
        <f>Totale!AL102</f>
        <v>34</v>
      </c>
      <c r="E40" s="144">
        <f t="shared" si="6"/>
        <v>99</v>
      </c>
      <c r="F40" s="117">
        <f t="shared" si="7"/>
        <v>145</v>
      </c>
      <c r="G40" s="118">
        <f t="shared" si="8"/>
        <v>0.40404040404040403</v>
      </c>
      <c r="H40" s="119">
        <f t="shared" si="9"/>
        <v>0.25252525252525254</v>
      </c>
      <c r="I40" s="132">
        <f t="shared" si="5"/>
        <v>0.3434343434343434</v>
      </c>
      <c r="J40" s="152">
        <f t="shared" si="2"/>
        <v>1.4646464646464648</v>
      </c>
      <c r="K40" s="135" t="s">
        <v>10</v>
      </c>
      <c r="L40" s="54"/>
      <c r="M40" s="54"/>
      <c r="N40" s="54"/>
      <c r="O40" s="54"/>
      <c r="P40" s="54"/>
      <c r="Q40" s="54"/>
    </row>
    <row r="41" spans="1:17" ht="16.5" customHeight="1" thickTop="1">
      <c r="A41" s="212" t="s">
        <v>27</v>
      </c>
      <c r="B41" s="120">
        <f>Totale!AQ100</f>
        <v>38</v>
      </c>
      <c r="C41" s="121">
        <f>Totale!AP100</f>
        <v>15</v>
      </c>
      <c r="D41" s="122">
        <f>Totale!AO100</f>
        <v>26</v>
      </c>
      <c r="E41" s="122">
        <f t="shared" si="6"/>
        <v>79</v>
      </c>
      <c r="F41" s="122">
        <f t="shared" si="7"/>
        <v>129</v>
      </c>
      <c r="G41" s="123">
        <f t="shared" si="8"/>
        <v>0.4810126582278481</v>
      </c>
      <c r="H41" s="124">
        <f t="shared" si="9"/>
        <v>0.189873417721519</v>
      </c>
      <c r="I41" s="130">
        <f t="shared" si="5"/>
        <v>0.3291139240506329</v>
      </c>
      <c r="J41" s="150">
        <f t="shared" si="2"/>
        <v>1.6329113924050633</v>
      </c>
      <c r="K41" s="133" t="s">
        <v>8</v>
      </c>
      <c r="L41" s="4"/>
      <c r="M41" s="4"/>
      <c r="N41" s="4"/>
      <c r="O41" s="4"/>
      <c r="P41" s="4"/>
      <c r="Q41" s="4"/>
    </row>
    <row r="42" spans="1:17" ht="16.5" customHeight="1">
      <c r="A42" s="213"/>
      <c r="B42" s="125">
        <f>Totale!AQ101</f>
        <v>5</v>
      </c>
      <c r="C42" s="126">
        <f>Totale!AP101</f>
        <v>6</v>
      </c>
      <c r="D42" s="127">
        <f>Totale!AO101</f>
        <v>5</v>
      </c>
      <c r="E42" s="127">
        <f t="shared" si="6"/>
        <v>16</v>
      </c>
      <c r="F42" s="127">
        <f t="shared" si="7"/>
        <v>21</v>
      </c>
      <c r="G42" s="128">
        <f t="shared" si="8"/>
        <v>0.3125</v>
      </c>
      <c r="H42" s="129">
        <f t="shared" si="9"/>
        <v>0.375</v>
      </c>
      <c r="I42" s="131">
        <f t="shared" si="5"/>
        <v>0.3125</v>
      </c>
      <c r="J42" s="151">
        <f t="shared" si="2"/>
        <v>1.3125</v>
      </c>
      <c r="K42" s="134" t="s">
        <v>9</v>
      </c>
      <c r="L42" s="4"/>
      <c r="M42" s="4"/>
      <c r="N42" s="4"/>
      <c r="O42" s="4"/>
      <c r="P42" s="4"/>
      <c r="Q42" s="4"/>
    </row>
    <row r="43" spans="1:17" s="55" customFormat="1" ht="16.5" customHeight="1" thickBot="1">
      <c r="A43" s="214"/>
      <c r="B43" s="115">
        <f>Totale!AQ102</f>
        <v>43</v>
      </c>
      <c r="C43" s="116">
        <f>Totale!AP102</f>
        <v>21</v>
      </c>
      <c r="D43" s="117">
        <f>Totale!AO102</f>
        <v>31</v>
      </c>
      <c r="E43" s="144">
        <f t="shared" si="6"/>
        <v>95</v>
      </c>
      <c r="F43" s="117">
        <f t="shared" si="7"/>
        <v>150</v>
      </c>
      <c r="G43" s="118">
        <f t="shared" si="8"/>
        <v>0.45263157894736844</v>
      </c>
      <c r="H43" s="119">
        <f t="shared" si="9"/>
        <v>0.22105263157894736</v>
      </c>
      <c r="I43" s="132">
        <f t="shared" si="5"/>
        <v>0.3263157894736842</v>
      </c>
      <c r="J43" s="152">
        <f t="shared" si="2"/>
        <v>1.5789473684210527</v>
      </c>
      <c r="K43" s="135" t="s">
        <v>10</v>
      </c>
      <c r="L43" s="54"/>
      <c r="M43" s="54"/>
      <c r="N43" s="54"/>
      <c r="O43" s="54"/>
      <c r="P43" s="54"/>
      <c r="Q43" s="54"/>
    </row>
    <row r="44" spans="1:17" ht="16.5" customHeight="1" thickTop="1">
      <c r="A44" s="212" t="s">
        <v>28</v>
      </c>
      <c r="B44" s="120">
        <f>Totale!AT100</f>
        <v>14</v>
      </c>
      <c r="C44" s="121">
        <f>Totale!AS100</f>
        <v>18</v>
      </c>
      <c r="D44" s="122">
        <f>Totale!AR100</f>
        <v>21</v>
      </c>
      <c r="E44" s="122">
        <f t="shared" si="6"/>
        <v>53</v>
      </c>
      <c r="F44" s="122">
        <f t="shared" si="7"/>
        <v>60</v>
      </c>
      <c r="G44" s="123">
        <f t="shared" si="8"/>
        <v>0.2641509433962264</v>
      </c>
      <c r="H44" s="124">
        <f t="shared" si="9"/>
        <v>0.33962264150943394</v>
      </c>
      <c r="I44" s="130">
        <f t="shared" si="5"/>
        <v>0.39622641509433965</v>
      </c>
      <c r="J44" s="150">
        <f t="shared" si="2"/>
        <v>1.1320754716981132</v>
      </c>
      <c r="K44" s="133" t="s">
        <v>8</v>
      </c>
      <c r="L44" s="4"/>
      <c r="M44" s="4"/>
      <c r="N44" s="4"/>
      <c r="O44" s="4"/>
      <c r="P44" s="4"/>
      <c r="Q44" s="4"/>
    </row>
    <row r="45" spans="1:17" ht="16.5" customHeight="1">
      <c r="A45" s="213"/>
      <c r="B45" s="125">
        <f>Totale!AT101</f>
        <v>1</v>
      </c>
      <c r="C45" s="126">
        <f>Totale!AS101</f>
        <v>1</v>
      </c>
      <c r="D45" s="127">
        <f>Totale!AR101</f>
        <v>4</v>
      </c>
      <c r="E45" s="127">
        <f t="shared" si="6"/>
        <v>6</v>
      </c>
      <c r="F45" s="127">
        <f t="shared" si="7"/>
        <v>4</v>
      </c>
      <c r="G45" s="128">
        <f t="shared" si="8"/>
        <v>0.16666666666666666</v>
      </c>
      <c r="H45" s="129">
        <f t="shared" si="9"/>
        <v>0.16666666666666666</v>
      </c>
      <c r="I45" s="131">
        <f t="shared" si="5"/>
        <v>0.6666666666666666</v>
      </c>
      <c r="J45" s="151">
        <f t="shared" si="2"/>
        <v>0.6666666666666666</v>
      </c>
      <c r="K45" s="134" t="s">
        <v>9</v>
      </c>
      <c r="L45" s="4"/>
      <c r="M45" s="4"/>
      <c r="N45" s="4"/>
      <c r="O45" s="4"/>
      <c r="P45" s="4"/>
      <c r="Q45" s="4"/>
    </row>
    <row r="46" spans="1:17" s="55" customFormat="1" ht="16.5" customHeight="1" thickBot="1">
      <c r="A46" s="214"/>
      <c r="B46" s="115">
        <f>Totale!AT102</f>
        <v>15</v>
      </c>
      <c r="C46" s="116">
        <f>Totale!AS102</f>
        <v>19</v>
      </c>
      <c r="D46" s="117">
        <f>Totale!AR102</f>
        <v>25</v>
      </c>
      <c r="E46" s="144">
        <f t="shared" si="6"/>
        <v>59</v>
      </c>
      <c r="F46" s="117">
        <f t="shared" si="7"/>
        <v>64</v>
      </c>
      <c r="G46" s="118">
        <f t="shared" si="8"/>
        <v>0.2542372881355932</v>
      </c>
      <c r="H46" s="119">
        <f t="shared" si="9"/>
        <v>0.3220338983050847</v>
      </c>
      <c r="I46" s="132">
        <f t="shared" si="5"/>
        <v>0.423728813559322</v>
      </c>
      <c r="J46" s="152">
        <f t="shared" si="2"/>
        <v>1.0847457627118644</v>
      </c>
      <c r="K46" s="135" t="s">
        <v>10</v>
      </c>
      <c r="L46" s="54"/>
      <c r="M46" s="54"/>
      <c r="N46" s="54"/>
      <c r="O46" s="54"/>
      <c r="P46" s="54"/>
      <c r="Q46" s="54"/>
    </row>
    <row r="47" spans="1:17" ht="16.5" customHeight="1" thickTop="1">
      <c r="A47" s="212" t="s">
        <v>30</v>
      </c>
      <c r="B47" s="120">
        <f>Totale!AW100</f>
        <v>19</v>
      </c>
      <c r="C47" s="121">
        <f>Totale!AV100</f>
        <v>15</v>
      </c>
      <c r="D47" s="122">
        <f>Totale!AU100</f>
        <v>24</v>
      </c>
      <c r="E47" s="122">
        <f t="shared" si="6"/>
        <v>58</v>
      </c>
      <c r="F47" s="122">
        <f t="shared" si="7"/>
        <v>72</v>
      </c>
      <c r="G47" s="123">
        <f t="shared" si="8"/>
        <v>0.3275862068965517</v>
      </c>
      <c r="H47" s="124">
        <f t="shared" si="9"/>
        <v>0.25862068965517243</v>
      </c>
      <c r="I47" s="130">
        <f t="shared" si="5"/>
        <v>0.41379310344827586</v>
      </c>
      <c r="J47" s="150">
        <f t="shared" si="2"/>
        <v>1.2413793103448276</v>
      </c>
      <c r="K47" s="133" t="s">
        <v>8</v>
      </c>
      <c r="L47" s="4"/>
      <c r="M47" s="4"/>
      <c r="N47" s="4"/>
      <c r="O47" s="4"/>
      <c r="P47" s="4"/>
      <c r="Q47" s="4"/>
    </row>
    <row r="48" spans="1:17" ht="16.5" customHeight="1">
      <c r="A48" s="213"/>
      <c r="B48" s="125">
        <f>Totale!AW101</f>
        <v>4</v>
      </c>
      <c r="C48" s="126">
        <f>Totale!AV101</f>
        <v>2</v>
      </c>
      <c r="D48" s="127">
        <f>Totale!AU101</f>
        <v>4</v>
      </c>
      <c r="E48" s="127">
        <f t="shared" si="6"/>
        <v>10</v>
      </c>
      <c r="F48" s="127">
        <f t="shared" si="7"/>
        <v>14</v>
      </c>
      <c r="G48" s="128">
        <f t="shared" si="8"/>
        <v>0.4</v>
      </c>
      <c r="H48" s="129">
        <f t="shared" si="9"/>
        <v>0.2</v>
      </c>
      <c r="I48" s="131">
        <f t="shared" si="5"/>
        <v>0.4</v>
      </c>
      <c r="J48" s="151">
        <f t="shared" si="2"/>
        <v>1.4</v>
      </c>
      <c r="K48" s="134" t="s">
        <v>9</v>
      </c>
      <c r="L48" s="4"/>
      <c r="M48" s="4"/>
      <c r="N48" s="4"/>
      <c r="O48" s="4"/>
      <c r="P48" s="4"/>
      <c r="Q48" s="4"/>
    </row>
    <row r="49" spans="1:17" s="55" customFormat="1" ht="16.5" customHeight="1" thickBot="1">
      <c r="A49" s="214"/>
      <c r="B49" s="115">
        <f>Totale!AW102</f>
        <v>23</v>
      </c>
      <c r="C49" s="116">
        <f>Totale!AV102</f>
        <v>17</v>
      </c>
      <c r="D49" s="117">
        <f>Totale!AU102</f>
        <v>28</v>
      </c>
      <c r="E49" s="144">
        <f t="shared" si="6"/>
        <v>68</v>
      </c>
      <c r="F49" s="117">
        <f t="shared" si="7"/>
        <v>86</v>
      </c>
      <c r="G49" s="118">
        <f t="shared" si="8"/>
        <v>0.3382352941176471</v>
      </c>
      <c r="H49" s="119">
        <f t="shared" si="9"/>
        <v>0.25</v>
      </c>
      <c r="I49" s="132">
        <f t="shared" si="5"/>
        <v>0.4117647058823529</v>
      </c>
      <c r="J49" s="152">
        <f t="shared" si="2"/>
        <v>1.2647058823529411</v>
      </c>
      <c r="K49" s="135" t="s">
        <v>10</v>
      </c>
      <c r="L49" s="54"/>
      <c r="M49" s="54"/>
      <c r="N49" s="54"/>
      <c r="O49" s="54"/>
      <c r="P49" s="54"/>
      <c r="Q49" s="54"/>
    </row>
    <row r="50" spans="1:17" ht="16.5" customHeight="1" thickTop="1">
      <c r="A50" s="212" t="s">
        <v>31</v>
      </c>
      <c r="B50" s="120">
        <f>Totale!AZ100</f>
        <v>7</v>
      </c>
      <c r="C50" s="121">
        <f>Totale!AY100</f>
        <v>12</v>
      </c>
      <c r="D50" s="122">
        <f>Totale!AX100</f>
        <v>8</v>
      </c>
      <c r="E50" s="122">
        <f t="shared" si="6"/>
        <v>27</v>
      </c>
      <c r="F50" s="122">
        <f t="shared" si="7"/>
        <v>33</v>
      </c>
      <c r="G50" s="123">
        <f t="shared" si="8"/>
        <v>0.25925925925925924</v>
      </c>
      <c r="H50" s="124">
        <f t="shared" si="9"/>
        <v>0.4444444444444444</v>
      </c>
      <c r="I50" s="130">
        <f t="shared" si="5"/>
        <v>0.2962962962962963</v>
      </c>
      <c r="J50" s="150">
        <f t="shared" si="2"/>
        <v>1.2222222222222223</v>
      </c>
      <c r="K50" s="133" t="s">
        <v>8</v>
      </c>
      <c r="L50" s="4"/>
      <c r="M50" s="4"/>
      <c r="N50" s="4"/>
      <c r="O50" s="4"/>
      <c r="P50" s="4"/>
      <c r="Q50" s="4"/>
    </row>
    <row r="51" spans="1:17" ht="16.5" customHeight="1">
      <c r="A51" s="213"/>
      <c r="B51" s="125">
        <f>Totale!AZ101</f>
        <v>2</v>
      </c>
      <c r="C51" s="126">
        <f>Totale!AY101</f>
        <v>1</v>
      </c>
      <c r="D51" s="127">
        <f>Totale!AX101</f>
        <v>1</v>
      </c>
      <c r="E51" s="127">
        <f t="shared" si="6"/>
        <v>4</v>
      </c>
      <c r="F51" s="127">
        <f t="shared" si="7"/>
        <v>7</v>
      </c>
      <c r="G51" s="128">
        <f t="shared" si="8"/>
        <v>0.5</v>
      </c>
      <c r="H51" s="129">
        <f t="shared" si="9"/>
        <v>0.25</v>
      </c>
      <c r="I51" s="131">
        <f t="shared" si="5"/>
        <v>0.25</v>
      </c>
      <c r="J51" s="151">
        <f t="shared" si="2"/>
        <v>1.75</v>
      </c>
      <c r="K51" s="134" t="s">
        <v>9</v>
      </c>
      <c r="L51" s="4"/>
      <c r="M51" s="4"/>
      <c r="N51" s="4"/>
      <c r="O51" s="4"/>
      <c r="P51" s="4"/>
      <c r="Q51" s="4"/>
    </row>
    <row r="52" spans="1:17" s="55" customFormat="1" ht="16.5" customHeight="1" thickBot="1">
      <c r="A52" s="214"/>
      <c r="B52" s="115">
        <f>Totale!AZ102</f>
        <v>9</v>
      </c>
      <c r="C52" s="116">
        <f>Totale!AY102</f>
        <v>13</v>
      </c>
      <c r="D52" s="117">
        <f>Totale!AX102</f>
        <v>9</v>
      </c>
      <c r="E52" s="144">
        <f t="shared" si="6"/>
        <v>31</v>
      </c>
      <c r="F52" s="117">
        <f t="shared" si="7"/>
        <v>40</v>
      </c>
      <c r="G52" s="118">
        <f t="shared" si="8"/>
        <v>0.2903225806451613</v>
      </c>
      <c r="H52" s="119">
        <f t="shared" si="9"/>
        <v>0.41935483870967744</v>
      </c>
      <c r="I52" s="132">
        <f t="shared" si="5"/>
        <v>0.2903225806451613</v>
      </c>
      <c r="J52" s="152">
        <f t="shared" si="2"/>
        <v>1.2903225806451613</v>
      </c>
      <c r="K52" s="135" t="s">
        <v>10</v>
      </c>
      <c r="L52" s="54"/>
      <c r="M52" s="54"/>
      <c r="N52" s="54"/>
      <c r="O52" s="54"/>
      <c r="P52" s="54"/>
      <c r="Q52" s="54"/>
    </row>
    <row r="53" spans="1:17" ht="16.5" customHeight="1" thickTop="1">
      <c r="A53" s="212" t="s">
        <v>38</v>
      </c>
      <c r="B53" s="120">
        <f>Totale!BC100</f>
        <v>19</v>
      </c>
      <c r="C53" s="121">
        <f>Totale!BB100</f>
        <v>11</v>
      </c>
      <c r="D53" s="122">
        <f>Totale!BA100</f>
        <v>19</v>
      </c>
      <c r="E53" s="122">
        <f t="shared" si="6"/>
        <v>49</v>
      </c>
      <c r="F53" s="122">
        <f t="shared" si="7"/>
        <v>68</v>
      </c>
      <c r="G53" s="123">
        <f t="shared" si="8"/>
        <v>0.3877551020408163</v>
      </c>
      <c r="H53" s="124">
        <f t="shared" si="9"/>
        <v>0.22448979591836735</v>
      </c>
      <c r="I53" s="130">
        <f t="shared" si="5"/>
        <v>0.3877551020408163</v>
      </c>
      <c r="J53" s="150">
        <f t="shared" si="2"/>
        <v>1.3877551020408163</v>
      </c>
      <c r="K53" s="133" t="s">
        <v>8</v>
      </c>
      <c r="L53" s="4"/>
      <c r="M53" s="4"/>
      <c r="N53" s="4"/>
      <c r="O53" s="4"/>
      <c r="P53" s="4"/>
      <c r="Q53" s="4"/>
    </row>
    <row r="54" spans="1:17" ht="16.5" customHeight="1">
      <c r="A54" s="213"/>
      <c r="B54" s="125">
        <f>Totale!BC101</f>
        <v>4</v>
      </c>
      <c r="C54" s="126">
        <f>Totale!BB101</f>
        <v>4</v>
      </c>
      <c r="D54" s="127">
        <f>Totale!BA101</f>
        <v>6</v>
      </c>
      <c r="E54" s="127">
        <f t="shared" si="6"/>
        <v>14</v>
      </c>
      <c r="F54" s="127">
        <f t="shared" si="7"/>
        <v>16</v>
      </c>
      <c r="G54" s="128">
        <f t="shared" si="8"/>
        <v>0.2857142857142857</v>
      </c>
      <c r="H54" s="129">
        <f t="shared" si="9"/>
        <v>0.2857142857142857</v>
      </c>
      <c r="I54" s="131">
        <f t="shared" si="5"/>
        <v>0.42857142857142855</v>
      </c>
      <c r="J54" s="151">
        <f t="shared" si="2"/>
        <v>1.1428571428571428</v>
      </c>
      <c r="K54" s="134" t="s">
        <v>9</v>
      </c>
      <c r="L54" s="4"/>
      <c r="M54" s="4"/>
      <c r="N54" s="4"/>
      <c r="O54" s="4"/>
      <c r="P54" s="4"/>
      <c r="Q54" s="4"/>
    </row>
    <row r="55" spans="1:17" s="55" customFormat="1" ht="16.5" customHeight="1" thickBot="1">
      <c r="A55" s="214"/>
      <c r="B55" s="115">
        <f>Totale!BC102</f>
        <v>23</v>
      </c>
      <c r="C55" s="116">
        <f>Totale!BB102</f>
        <v>15</v>
      </c>
      <c r="D55" s="117">
        <f>Totale!BA102</f>
        <v>25</v>
      </c>
      <c r="E55" s="144">
        <f t="shared" si="6"/>
        <v>63</v>
      </c>
      <c r="F55" s="117">
        <f t="shared" si="7"/>
        <v>84</v>
      </c>
      <c r="G55" s="118">
        <f t="shared" si="8"/>
        <v>0.36507936507936506</v>
      </c>
      <c r="H55" s="119">
        <f t="shared" si="9"/>
        <v>0.23809523809523808</v>
      </c>
      <c r="I55" s="132">
        <f t="shared" si="5"/>
        <v>0.3968253968253968</v>
      </c>
      <c r="J55" s="152">
        <f t="shared" si="2"/>
        <v>1.3333333333333333</v>
      </c>
      <c r="K55" s="135" t="s">
        <v>10</v>
      </c>
      <c r="L55" s="54"/>
      <c r="M55" s="54"/>
      <c r="N55" s="54"/>
      <c r="O55" s="54"/>
      <c r="P55" s="54"/>
      <c r="Q55" s="54"/>
    </row>
    <row r="56" spans="1:17" ht="16.5" customHeight="1" thickTop="1">
      <c r="A56" s="212" t="s">
        <v>35</v>
      </c>
      <c r="B56" s="120">
        <f>Totale!BF100</f>
        <v>28</v>
      </c>
      <c r="C56" s="121">
        <f>Totale!BE100</f>
        <v>10</v>
      </c>
      <c r="D56" s="122">
        <f>Totale!BD100</f>
        <v>11</v>
      </c>
      <c r="E56" s="122">
        <f t="shared" si="6"/>
        <v>49</v>
      </c>
      <c r="F56" s="122">
        <f t="shared" si="7"/>
        <v>94</v>
      </c>
      <c r="G56" s="123">
        <f t="shared" si="8"/>
        <v>0.5714285714285714</v>
      </c>
      <c r="H56" s="124">
        <f t="shared" si="9"/>
        <v>0.20408163265306123</v>
      </c>
      <c r="I56" s="130">
        <f t="shared" si="5"/>
        <v>0.22448979591836735</v>
      </c>
      <c r="J56" s="150">
        <f t="shared" si="2"/>
        <v>1.9183673469387754</v>
      </c>
      <c r="K56" s="133" t="s">
        <v>8</v>
      </c>
      <c r="L56" s="4"/>
      <c r="M56" s="4"/>
      <c r="N56" s="4"/>
      <c r="O56" s="4"/>
      <c r="P56" s="4"/>
      <c r="Q56" s="4"/>
    </row>
    <row r="57" spans="1:17" ht="16.5" customHeight="1">
      <c r="A57" s="213"/>
      <c r="B57" s="125">
        <f>Totale!BF101</f>
        <v>7</v>
      </c>
      <c r="C57" s="126">
        <f>Totale!BE101</f>
        <v>3</v>
      </c>
      <c r="D57" s="127">
        <f>Totale!BD101</f>
        <v>4</v>
      </c>
      <c r="E57" s="127">
        <f t="shared" si="6"/>
        <v>14</v>
      </c>
      <c r="F57" s="127">
        <f t="shared" si="7"/>
        <v>24</v>
      </c>
      <c r="G57" s="128">
        <f t="shared" si="8"/>
        <v>0.5</v>
      </c>
      <c r="H57" s="129">
        <f t="shared" si="9"/>
        <v>0.21428571428571427</v>
      </c>
      <c r="I57" s="131">
        <f t="shared" si="5"/>
        <v>0.2857142857142857</v>
      </c>
      <c r="J57" s="151">
        <f t="shared" si="2"/>
        <v>1.7142857142857142</v>
      </c>
      <c r="K57" s="134" t="s">
        <v>9</v>
      </c>
      <c r="L57" s="4"/>
      <c r="M57" s="4"/>
      <c r="N57" s="4"/>
      <c r="O57" s="4"/>
      <c r="P57" s="4"/>
      <c r="Q57" s="4"/>
    </row>
    <row r="58" spans="1:17" s="55" customFormat="1" ht="16.5" customHeight="1" thickBot="1">
      <c r="A58" s="214"/>
      <c r="B58" s="115">
        <f>Totale!BF102</f>
        <v>35</v>
      </c>
      <c r="C58" s="116">
        <f>Totale!BE102</f>
        <v>13</v>
      </c>
      <c r="D58" s="117">
        <f>Totale!BD102</f>
        <v>15</v>
      </c>
      <c r="E58" s="144">
        <f t="shared" si="6"/>
        <v>63</v>
      </c>
      <c r="F58" s="117">
        <f t="shared" si="7"/>
        <v>118</v>
      </c>
      <c r="G58" s="118">
        <f t="shared" si="8"/>
        <v>0.5555555555555556</v>
      </c>
      <c r="H58" s="119">
        <f t="shared" si="9"/>
        <v>0.20634920634920634</v>
      </c>
      <c r="I58" s="132">
        <f t="shared" si="5"/>
        <v>0.23809523809523808</v>
      </c>
      <c r="J58" s="152">
        <f t="shared" si="2"/>
        <v>1.873015873015873</v>
      </c>
      <c r="K58" s="135" t="s">
        <v>10</v>
      </c>
      <c r="L58" s="54"/>
      <c r="M58" s="54"/>
      <c r="N58" s="54"/>
      <c r="O58" s="54"/>
      <c r="P58" s="54"/>
      <c r="Q58" s="54"/>
    </row>
    <row r="59" spans="1:17" ht="16.5" customHeight="1" thickTop="1">
      <c r="A59" s="212" t="s">
        <v>33</v>
      </c>
      <c r="B59" s="120">
        <f>Totale!BI100</f>
        <v>33</v>
      </c>
      <c r="C59" s="121">
        <f>Totale!BH100</f>
        <v>18</v>
      </c>
      <c r="D59" s="122">
        <f>Totale!BG100</f>
        <v>27</v>
      </c>
      <c r="E59" s="122">
        <f t="shared" si="6"/>
        <v>78</v>
      </c>
      <c r="F59" s="122">
        <f t="shared" si="7"/>
        <v>117</v>
      </c>
      <c r="G59" s="123">
        <f>(B59/E59)</f>
        <v>0.4230769230769231</v>
      </c>
      <c r="H59" s="124">
        <f>(C59/E59)</f>
        <v>0.23076923076923078</v>
      </c>
      <c r="I59" s="130">
        <f t="shared" si="5"/>
        <v>0.34615384615384615</v>
      </c>
      <c r="J59" s="150">
        <f t="shared" si="2"/>
        <v>1.5</v>
      </c>
      <c r="K59" s="133" t="s">
        <v>8</v>
      </c>
      <c r="L59" s="4"/>
      <c r="M59" s="4"/>
      <c r="N59" s="4"/>
      <c r="O59" s="4"/>
      <c r="P59" s="4"/>
      <c r="Q59" s="4"/>
    </row>
    <row r="60" spans="1:17" ht="16.5" customHeight="1">
      <c r="A60" s="213"/>
      <c r="B60" s="125">
        <f>Totale!BI101</f>
        <v>8</v>
      </c>
      <c r="C60" s="126">
        <f>Totale!BH101</f>
        <v>9</v>
      </c>
      <c r="D60" s="127">
        <f>Totale!BG101</f>
        <v>8</v>
      </c>
      <c r="E60" s="127">
        <f t="shared" si="6"/>
        <v>25</v>
      </c>
      <c r="F60" s="127">
        <f t="shared" si="7"/>
        <v>33</v>
      </c>
      <c r="G60" s="128">
        <f>(B60/E60)</f>
        <v>0.32</v>
      </c>
      <c r="H60" s="129">
        <f t="shared" si="9"/>
        <v>0.36</v>
      </c>
      <c r="I60" s="131">
        <f t="shared" si="5"/>
        <v>0.32</v>
      </c>
      <c r="J60" s="151">
        <f t="shared" si="2"/>
        <v>1.32</v>
      </c>
      <c r="K60" s="134" t="s">
        <v>9</v>
      </c>
      <c r="L60" s="4"/>
      <c r="M60" s="4"/>
      <c r="N60" s="4"/>
      <c r="O60" s="4"/>
      <c r="P60" s="4"/>
      <c r="Q60" s="4"/>
    </row>
    <row r="61" spans="1:17" s="55" customFormat="1" ht="16.5" customHeight="1" thickBot="1">
      <c r="A61" s="214"/>
      <c r="B61" s="115">
        <f>Totale!BI102</f>
        <v>41</v>
      </c>
      <c r="C61" s="116">
        <f>Totale!BH102</f>
        <v>27</v>
      </c>
      <c r="D61" s="117">
        <f>Totale!BG102</f>
        <v>35</v>
      </c>
      <c r="E61" s="144">
        <f t="shared" si="6"/>
        <v>103</v>
      </c>
      <c r="F61" s="117">
        <f t="shared" si="7"/>
        <v>150</v>
      </c>
      <c r="G61" s="118">
        <f>(B61/E61)</f>
        <v>0.39805825242718446</v>
      </c>
      <c r="H61" s="119">
        <f t="shared" si="9"/>
        <v>0.2621359223300971</v>
      </c>
      <c r="I61" s="132">
        <f t="shared" si="5"/>
        <v>0.33980582524271846</v>
      </c>
      <c r="J61" s="152">
        <f t="shared" si="2"/>
        <v>1.4563106796116505</v>
      </c>
      <c r="K61" s="135" t="s">
        <v>10</v>
      </c>
      <c r="L61" s="54"/>
      <c r="M61" s="54"/>
      <c r="N61" s="54"/>
      <c r="O61" s="54"/>
      <c r="P61" s="54"/>
      <c r="Q61" s="54"/>
    </row>
    <row r="62" spans="1:17" ht="16.5" customHeight="1" thickTop="1">
      <c r="A62" s="212" t="s">
        <v>39</v>
      </c>
      <c r="B62" s="120">
        <f>Totale!BL100</f>
        <v>9</v>
      </c>
      <c r="C62" s="121">
        <f>Totale!BK100</f>
        <v>7</v>
      </c>
      <c r="D62" s="122">
        <f>Totale!BJ100</f>
        <v>14</v>
      </c>
      <c r="E62" s="122">
        <f t="shared" si="6"/>
        <v>30</v>
      </c>
      <c r="F62" s="122">
        <f t="shared" si="7"/>
        <v>34</v>
      </c>
      <c r="G62" s="123">
        <f t="shared" si="8"/>
        <v>0.3</v>
      </c>
      <c r="H62" s="124">
        <f t="shared" si="9"/>
        <v>0.23333333333333334</v>
      </c>
      <c r="I62" s="130">
        <f t="shared" si="5"/>
        <v>0.4666666666666667</v>
      </c>
      <c r="J62" s="150">
        <f t="shared" si="2"/>
        <v>1.1333333333333333</v>
      </c>
      <c r="K62" s="133" t="s">
        <v>8</v>
      </c>
      <c r="L62" s="4"/>
      <c r="M62" s="4"/>
      <c r="N62" s="4"/>
      <c r="O62" s="4"/>
      <c r="P62" s="4"/>
      <c r="Q62" s="4"/>
    </row>
    <row r="63" spans="1:17" ht="16.5" customHeight="1">
      <c r="A63" s="213"/>
      <c r="B63" s="125">
        <f>Totale!BL101</f>
        <v>2</v>
      </c>
      <c r="C63" s="126">
        <f>Totale!BK101</f>
        <v>0</v>
      </c>
      <c r="D63" s="127">
        <f>Totale!BJ101</f>
        <v>3</v>
      </c>
      <c r="E63" s="127">
        <f t="shared" si="6"/>
        <v>5</v>
      </c>
      <c r="F63" s="127">
        <f t="shared" si="7"/>
        <v>6</v>
      </c>
      <c r="G63" s="128">
        <f t="shared" si="8"/>
        <v>0.4</v>
      </c>
      <c r="H63" s="129">
        <f t="shared" si="9"/>
        <v>0</v>
      </c>
      <c r="I63" s="131">
        <f t="shared" si="5"/>
        <v>0.6</v>
      </c>
      <c r="J63" s="151">
        <f t="shared" si="2"/>
        <v>1.2</v>
      </c>
      <c r="K63" s="134" t="s">
        <v>9</v>
      </c>
      <c r="L63" s="4"/>
      <c r="M63" s="4"/>
      <c r="N63" s="4"/>
      <c r="O63" s="4"/>
      <c r="P63" s="4"/>
      <c r="Q63" s="4"/>
    </row>
    <row r="64" spans="1:17" s="55" customFormat="1" ht="16.5" customHeight="1" thickBot="1">
      <c r="A64" s="214"/>
      <c r="B64" s="115">
        <f>Totale!BL102</f>
        <v>11</v>
      </c>
      <c r="C64" s="116">
        <f>Totale!BK102</f>
        <v>7</v>
      </c>
      <c r="D64" s="117">
        <f>Totale!BJ102</f>
        <v>17</v>
      </c>
      <c r="E64" s="144">
        <f t="shared" si="6"/>
        <v>35</v>
      </c>
      <c r="F64" s="117">
        <f t="shared" si="7"/>
        <v>40</v>
      </c>
      <c r="G64" s="118">
        <f t="shared" si="8"/>
        <v>0.3142857142857143</v>
      </c>
      <c r="H64" s="119">
        <f t="shared" si="9"/>
        <v>0.2</v>
      </c>
      <c r="I64" s="132">
        <f t="shared" si="5"/>
        <v>0.4857142857142857</v>
      </c>
      <c r="J64" s="152">
        <f t="shared" si="2"/>
        <v>1.1428571428571428</v>
      </c>
      <c r="K64" s="135" t="s">
        <v>10</v>
      </c>
      <c r="L64" s="54"/>
      <c r="M64" s="54"/>
      <c r="N64" s="54"/>
      <c r="O64" s="54"/>
      <c r="P64" s="54"/>
      <c r="Q64" s="54"/>
    </row>
    <row r="65" spans="1:17" ht="16.5" customHeight="1" thickTop="1">
      <c r="A65" s="212" t="s">
        <v>42</v>
      </c>
      <c r="B65" s="120">
        <f>Totale!BO100</f>
        <v>21</v>
      </c>
      <c r="C65" s="121">
        <f>Totale!BN100</f>
        <v>13</v>
      </c>
      <c r="D65" s="122">
        <f>Totale!BM100</f>
        <v>16</v>
      </c>
      <c r="E65" s="122">
        <f t="shared" si="6"/>
        <v>50</v>
      </c>
      <c r="F65" s="122">
        <f t="shared" si="7"/>
        <v>76</v>
      </c>
      <c r="G65" s="123">
        <f t="shared" si="8"/>
        <v>0.42</v>
      </c>
      <c r="H65" s="124">
        <f t="shared" si="9"/>
        <v>0.26</v>
      </c>
      <c r="I65" s="130">
        <f t="shared" si="5"/>
        <v>0.32</v>
      </c>
      <c r="J65" s="150">
        <f t="shared" si="2"/>
        <v>1.52</v>
      </c>
      <c r="K65" s="133" t="s">
        <v>8</v>
      </c>
      <c r="L65" s="4"/>
      <c r="M65" s="4"/>
      <c r="N65" s="4"/>
      <c r="O65" s="4"/>
      <c r="P65" s="4"/>
      <c r="Q65" s="4"/>
    </row>
    <row r="66" spans="1:17" ht="16.5" customHeight="1">
      <c r="A66" s="213"/>
      <c r="B66" s="125">
        <f>Totale!BO101</f>
        <v>7</v>
      </c>
      <c r="C66" s="126">
        <f>Totale!BN101</f>
        <v>3</v>
      </c>
      <c r="D66" s="127">
        <f>Totale!BM101</f>
        <v>8</v>
      </c>
      <c r="E66" s="127">
        <f t="shared" si="6"/>
        <v>18</v>
      </c>
      <c r="F66" s="127">
        <f t="shared" si="7"/>
        <v>24</v>
      </c>
      <c r="G66" s="128">
        <f t="shared" si="8"/>
        <v>0.3888888888888889</v>
      </c>
      <c r="H66" s="129">
        <f t="shared" si="9"/>
        <v>0.16666666666666666</v>
      </c>
      <c r="I66" s="131">
        <f t="shared" si="5"/>
        <v>0.4444444444444444</v>
      </c>
      <c r="J66" s="151">
        <f t="shared" si="2"/>
        <v>1.3333333333333333</v>
      </c>
      <c r="K66" s="134" t="s">
        <v>9</v>
      </c>
      <c r="L66" s="4"/>
      <c r="M66" s="4"/>
      <c r="N66" s="4"/>
      <c r="O66" s="4"/>
      <c r="P66" s="4"/>
      <c r="Q66" s="4"/>
    </row>
    <row r="67" spans="1:17" s="55" customFormat="1" ht="16.5" customHeight="1" thickBot="1">
      <c r="A67" s="214"/>
      <c r="B67" s="115">
        <f>Totale!BO102</f>
        <v>28</v>
      </c>
      <c r="C67" s="116">
        <f>Totale!BN102</f>
        <v>16</v>
      </c>
      <c r="D67" s="117">
        <f>Totale!BM102</f>
        <v>24</v>
      </c>
      <c r="E67" s="144">
        <f t="shared" si="6"/>
        <v>68</v>
      </c>
      <c r="F67" s="117">
        <f t="shared" si="7"/>
        <v>100</v>
      </c>
      <c r="G67" s="118">
        <f t="shared" si="8"/>
        <v>0.4117647058823529</v>
      </c>
      <c r="H67" s="119">
        <f t="shared" si="9"/>
        <v>0.23529411764705882</v>
      </c>
      <c r="I67" s="132">
        <f t="shared" si="5"/>
        <v>0.35294117647058826</v>
      </c>
      <c r="J67" s="152">
        <f aca="true" t="shared" si="10" ref="J67:J73">SUM(F67/E67)</f>
        <v>1.4705882352941178</v>
      </c>
      <c r="K67" s="135" t="s">
        <v>10</v>
      </c>
      <c r="L67" s="54"/>
      <c r="M67" s="54"/>
      <c r="N67" s="54"/>
      <c r="O67" s="54"/>
      <c r="P67" s="54"/>
      <c r="Q67" s="54"/>
    </row>
    <row r="68" spans="1:17" ht="16.5" customHeight="1" thickTop="1">
      <c r="A68" s="212" t="s">
        <v>43</v>
      </c>
      <c r="B68" s="120">
        <f>Totale!BR100</f>
        <v>11</v>
      </c>
      <c r="C68" s="121">
        <f>Totale!BQ100</f>
        <v>12</v>
      </c>
      <c r="D68" s="122">
        <f>Totale!BP100</f>
        <v>24</v>
      </c>
      <c r="E68" s="122">
        <f t="shared" si="6"/>
        <v>47</v>
      </c>
      <c r="F68" s="122">
        <f t="shared" si="7"/>
        <v>45</v>
      </c>
      <c r="G68" s="123">
        <f t="shared" si="8"/>
        <v>0.23404255319148937</v>
      </c>
      <c r="H68" s="124">
        <f t="shared" si="9"/>
        <v>0.2553191489361702</v>
      </c>
      <c r="I68" s="130">
        <f t="shared" si="5"/>
        <v>0.5106382978723404</v>
      </c>
      <c r="J68" s="150">
        <f t="shared" si="10"/>
        <v>0.9574468085106383</v>
      </c>
      <c r="K68" s="133" t="s">
        <v>8</v>
      </c>
      <c r="L68" s="4"/>
      <c r="M68" s="4"/>
      <c r="N68" s="4"/>
      <c r="O68" s="4"/>
      <c r="P68" s="4"/>
      <c r="Q68" s="4"/>
    </row>
    <row r="69" spans="1:17" ht="16.5" customHeight="1">
      <c r="A69" s="213"/>
      <c r="B69" s="125">
        <f>Totale!BR101</f>
        <v>2</v>
      </c>
      <c r="C69" s="126">
        <f>Totale!BQ101</f>
        <v>0</v>
      </c>
      <c r="D69" s="127">
        <f>Totale!BP101</f>
        <v>6</v>
      </c>
      <c r="E69" s="127">
        <f t="shared" si="6"/>
        <v>8</v>
      </c>
      <c r="F69" s="127">
        <f t="shared" si="7"/>
        <v>6</v>
      </c>
      <c r="G69" s="128">
        <f t="shared" si="8"/>
        <v>0.25</v>
      </c>
      <c r="H69" s="129">
        <f t="shared" si="9"/>
        <v>0</v>
      </c>
      <c r="I69" s="131">
        <f>(D69/E69)</f>
        <v>0.75</v>
      </c>
      <c r="J69" s="151">
        <f t="shared" si="10"/>
        <v>0.75</v>
      </c>
      <c r="K69" s="134" t="s">
        <v>9</v>
      </c>
      <c r="L69" s="4"/>
      <c r="M69" s="4"/>
      <c r="N69" s="4"/>
      <c r="O69" s="4"/>
      <c r="P69" s="4"/>
      <c r="Q69" s="4"/>
    </row>
    <row r="70" spans="1:17" s="55" customFormat="1" ht="16.5" customHeight="1" thickBot="1">
      <c r="A70" s="214"/>
      <c r="B70" s="115">
        <f>Totale!BR102</f>
        <v>13</v>
      </c>
      <c r="C70" s="116">
        <f>Totale!BQ102</f>
        <v>12</v>
      </c>
      <c r="D70" s="117">
        <f>Totale!BP102</f>
        <v>30</v>
      </c>
      <c r="E70" s="144">
        <f t="shared" si="6"/>
        <v>55</v>
      </c>
      <c r="F70" s="117">
        <f t="shared" si="7"/>
        <v>51</v>
      </c>
      <c r="G70" s="118">
        <f t="shared" si="8"/>
        <v>0.23636363636363636</v>
      </c>
      <c r="H70" s="119">
        <f t="shared" si="9"/>
        <v>0.21818181818181817</v>
      </c>
      <c r="I70" s="132">
        <f>(D70/E70)</f>
        <v>0.5454545454545454</v>
      </c>
      <c r="J70" s="152">
        <f t="shared" si="10"/>
        <v>0.9272727272727272</v>
      </c>
      <c r="K70" s="135" t="s">
        <v>10</v>
      </c>
      <c r="L70" s="54"/>
      <c r="M70" s="54"/>
      <c r="N70" s="54"/>
      <c r="O70" s="54"/>
      <c r="P70" s="54"/>
      <c r="Q70" s="54"/>
    </row>
    <row r="71" spans="1:17" ht="16.5" customHeight="1" thickTop="1">
      <c r="A71" s="212" t="s">
        <v>53</v>
      </c>
      <c r="B71" s="120">
        <f>Totale!BU100</f>
        <v>13</v>
      </c>
      <c r="C71" s="121">
        <f>Totale!BT100</f>
        <v>5</v>
      </c>
      <c r="D71" s="122">
        <f>Totale!BS100</f>
        <v>10</v>
      </c>
      <c r="E71" s="122">
        <f>SUM(B71:D71)</f>
        <v>28</v>
      </c>
      <c r="F71" s="122">
        <f>SUM((B71*3)+(C71*1))</f>
        <v>44</v>
      </c>
      <c r="G71" s="123">
        <f>(B71/E71)</f>
        <v>0.4642857142857143</v>
      </c>
      <c r="H71" s="124">
        <f>(C71/E71)</f>
        <v>0.17857142857142858</v>
      </c>
      <c r="I71" s="130">
        <f>(D71/E71)</f>
        <v>0.35714285714285715</v>
      </c>
      <c r="J71" s="150">
        <f t="shared" si="10"/>
        <v>1.5714285714285714</v>
      </c>
      <c r="K71" s="133" t="s">
        <v>8</v>
      </c>
      <c r="L71" s="4"/>
      <c r="M71" s="4"/>
      <c r="N71" s="4"/>
      <c r="O71" s="4"/>
      <c r="P71" s="4"/>
      <c r="Q71" s="4"/>
    </row>
    <row r="72" spans="1:17" ht="16.5" customHeight="1">
      <c r="A72" s="213"/>
      <c r="B72" s="125">
        <f>Totale!BU101</f>
        <v>1</v>
      </c>
      <c r="C72" s="126">
        <f>Totale!BT101</f>
        <v>4</v>
      </c>
      <c r="D72" s="127">
        <f>Totale!BS101</f>
        <v>1</v>
      </c>
      <c r="E72" s="127">
        <f>SUM(B72:D72)</f>
        <v>6</v>
      </c>
      <c r="F72" s="127">
        <f>SUM((B72*3)+(C72*1))</f>
        <v>7</v>
      </c>
      <c r="G72" s="128">
        <f>(B72/E72)</f>
        <v>0.16666666666666666</v>
      </c>
      <c r="H72" s="129">
        <f>(C72/E72)</f>
        <v>0.6666666666666666</v>
      </c>
      <c r="I72" s="131">
        <f>(D72/E72)</f>
        <v>0.16666666666666666</v>
      </c>
      <c r="J72" s="151">
        <f t="shared" si="10"/>
        <v>1.1666666666666667</v>
      </c>
      <c r="K72" s="134" t="s">
        <v>9</v>
      </c>
      <c r="L72" s="4"/>
      <c r="M72" s="4"/>
      <c r="N72" s="4"/>
      <c r="O72" s="4"/>
      <c r="P72" s="4"/>
      <c r="Q72" s="4"/>
    </row>
    <row r="73" spans="1:17" s="55" customFormat="1" ht="16.5" customHeight="1" thickBot="1">
      <c r="A73" s="214"/>
      <c r="B73" s="115">
        <f>Totale!BU102</f>
        <v>14</v>
      </c>
      <c r="C73" s="116">
        <f>Totale!BT102</f>
        <v>9</v>
      </c>
      <c r="D73" s="117">
        <f>Totale!BS102</f>
        <v>11</v>
      </c>
      <c r="E73" s="144">
        <f>SUM(B73:D73)</f>
        <v>34</v>
      </c>
      <c r="F73" s="117">
        <f>SUM((B73*3)+(C73*1))</f>
        <v>51</v>
      </c>
      <c r="G73" s="118">
        <f>(B73/E73)</f>
        <v>0.4117647058823529</v>
      </c>
      <c r="H73" s="119">
        <f>(C73/E73)</f>
        <v>0.2647058823529412</v>
      </c>
      <c r="I73" s="132">
        <f>(D73/E73)</f>
        <v>0.3235294117647059</v>
      </c>
      <c r="J73" s="152">
        <f t="shared" si="10"/>
        <v>1.5</v>
      </c>
      <c r="K73" s="135" t="s">
        <v>10</v>
      </c>
      <c r="L73" s="54"/>
      <c r="M73" s="54"/>
      <c r="N73" s="54"/>
      <c r="O73" s="54"/>
      <c r="P73" s="54"/>
      <c r="Q73" s="54"/>
    </row>
    <row r="74" spans="1:17" ht="16.5" customHeight="1" thickTop="1">
      <c r="A74" s="42" t="s">
        <v>8</v>
      </c>
      <c r="B74" s="102">
        <f>SUM(B2,B5,B8,B11,B14,B17,B20,B23,B26,B29,B32,B35,B38,B41,B44,B47,B50,B53,B56,B59,B62,B65,B68,B71)</f>
        <v>860</v>
      </c>
      <c r="C74" s="107">
        <f aca="true" t="shared" si="11" ref="B74:D76">SUM(C2,C5,C8,C11,C14,C17,C20,C23,C26,C29,C32,C35,C38,C41,C44,C47,C50,C53,C56,C59,C62,C65,C68,C71)</f>
        <v>474</v>
      </c>
      <c r="D74" s="108">
        <f t="shared" si="11"/>
        <v>861</v>
      </c>
      <c r="E74" s="108">
        <f>SUM(E2,E5,E8,E11,E14,E17,E20,E23,E26,E29,E32,E35,E38,E41,E44,E47,E50,E53,E56,E59,E62,E65,E68,E71)/2</f>
        <v>1097.5</v>
      </c>
      <c r="F74" s="108"/>
      <c r="G74" s="114"/>
      <c r="H74" s="108"/>
      <c r="I74" s="108"/>
      <c r="J74" s="108"/>
      <c r="K74" s="101"/>
      <c r="L74" s="4"/>
      <c r="M74" s="4"/>
      <c r="N74" s="4"/>
      <c r="O74" s="4"/>
      <c r="P74" s="4"/>
      <c r="Q74" s="4"/>
    </row>
    <row r="75" spans="1:17" ht="16.5" customHeight="1">
      <c r="A75" s="42" t="s">
        <v>9</v>
      </c>
      <c r="B75" s="103">
        <f t="shared" si="11"/>
        <v>183</v>
      </c>
      <c r="C75" s="106">
        <f t="shared" si="11"/>
        <v>118</v>
      </c>
      <c r="D75" s="109">
        <f t="shared" si="11"/>
        <v>183</v>
      </c>
      <c r="E75" s="109">
        <f>SUM(E3,E6,E9,E12,E15,E18,E21,E24,E27,E30,E33,E36,E39,E42,E45,E48,E51,E54,E57,E60,E63,E66,E69,E72)/2</f>
        <v>242</v>
      </c>
      <c r="F75" s="109"/>
      <c r="G75" s="109"/>
      <c r="H75" s="109"/>
      <c r="I75" s="109"/>
      <c r="J75" s="109"/>
      <c r="K75" s="101"/>
      <c r="L75" s="4"/>
      <c r="M75" s="4"/>
      <c r="N75" s="4"/>
      <c r="O75" s="4"/>
      <c r="P75" s="4"/>
      <c r="Q75" s="4"/>
    </row>
    <row r="76" spans="1:17" s="55" customFormat="1" ht="16.5" customHeight="1">
      <c r="A76" s="180" t="s">
        <v>10</v>
      </c>
      <c r="B76" s="110">
        <f t="shared" si="11"/>
        <v>1043</v>
      </c>
      <c r="C76" s="111">
        <f t="shared" si="11"/>
        <v>592</v>
      </c>
      <c r="D76" s="112">
        <f t="shared" si="11"/>
        <v>1044</v>
      </c>
      <c r="E76" s="112">
        <f>SUM(E4,E7,E10,E13,E16,E19,E22,E25,E28,E31,E34,E37,E40,E43,E46,E49,E52,E55,E58,E61,E64,E67,E70,E73)/2</f>
        <v>1339.5</v>
      </c>
      <c r="F76" s="112"/>
      <c r="G76" s="112"/>
      <c r="H76" s="112"/>
      <c r="I76" s="112"/>
      <c r="J76" s="112"/>
      <c r="K76" s="113"/>
      <c r="L76" s="54"/>
      <c r="M76" s="54"/>
      <c r="N76" s="54"/>
      <c r="O76" s="54"/>
      <c r="P76" s="54"/>
      <c r="Q76" s="54"/>
    </row>
    <row r="77" spans="1:17" ht="16.5" customHeight="1">
      <c r="A77" s="181"/>
      <c r="B77" s="104"/>
      <c r="C77" s="105"/>
      <c r="D77" s="105"/>
      <c r="E77" s="105"/>
      <c r="F77" s="105"/>
      <c r="G77" s="105"/>
      <c r="H77" s="105"/>
      <c r="I77" s="105"/>
      <c r="J77" s="105"/>
      <c r="K77" s="101"/>
      <c r="L77" s="4"/>
      <c r="M77" s="4"/>
      <c r="N77" s="4"/>
      <c r="O77" s="4"/>
      <c r="P77" s="4"/>
      <c r="Q77" s="4"/>
    </row>
    <row r="78" spans="1:17" ht="21">
      <c r="A78" s="67"/>
      <c r="B78" s="215">
        <f>SUM(C76+(D76*3))</f>
        <v>3724</v>
      </c>
      <c r="C78" s="215"/>
      <c r="D78" s="215"/>
      <c r="E78" s="99"/>
      <c r="F78" s="99"/>
      <c r="G78" s="99"/>
      <c r="H78" s="99"/>
      <c r="I78" s="99"/>
      <c r="J78" s="99"/>
      <c r="K78" s="3"/>
      <c r="L78" s="4"/>
      <c r="M78" s="4"/>
      <c r="N78" s="4"/>
      <c r="O78" s="4"/>
      <c r="P78" s="4"/>
      <c r="Q78" s="4"/>
    </row>
    <row r="79" spans="1:17" ht="27.75" customHeight="1">
      <c r="A79" s="175" t="s">
        <v>40</v>
      </c>
      <c r="B79" s="176"/>
      <c r="C79" s="176"/>
      <c r="D79" s="176"/>
      <c r="E79" s="63"/>
      <c r="F79" s="63"/>
      <c r="G79" s="63"/>
      <c r="H79" s="63"/>
      <c r="I79" s="63"/>
      <c r="J79" s="63"/>
      <c r="K79" s="3"/>
      <c r="L79" s="4"/>
      <c r="M79" s="4"/>
      <c r="N79" s="4"/>
      <c r="O79" s="4"/>
      <c r="P79" s="4"/>
      <c r="Q79" s="4"/>
    </row>
    <row r="80" spans="2:10" ht="27.75" customHeight="1">
      <c r="B80" s="92" t="s">
        <v>14</v>
      </c>
      <c r="C80" s="93" t="s">
        <v>15</v>
      </c>
      <c r="D80" s="94" t="s">
        <v>16</v>
      </c>
      <c r="E80" s="149"/>
      <c r="F80" s="148"/>
      <c r="G80" s="148"/>
      <c r="H80" s="148"/>
      <c r="I80" s="148"/>
      <c r="J80" s="148"/>
    </row>
    <row r="81" spans="1:10" s="63" customFormat="1" ht="24" customHeight="1">
      <c r="A81" s="65"/>
      <c r="B81" s="95">
        <f>(D76/E76)*100</f>
        <v>77.93952967525196</v>
      </c>
      <c r="C81" s="96">
        <f>(C76/E76)*100</f>
        <v>44.195595371407244</v>
      </c>
      <c r="D81" s="97">
        <f>(B76/E76)*100</f>
        <v>77.8648749533408</v>
      </c>
      <c r="E81" s="149"/>
      <c r="F81" s="148"/>
      <c r="G81" s="148"/>
      <c r="H81" s="148"/>
      <c r="I81" s="148"/>
      <c r="J81" s="148"/>
    </row>
    <row r="83" spans="1:17" ht="27.75" customHeight="1">
      <c r="A83" s="98" t="s">
        <v>21</v>
      </c>
      <c r="B83" s="154">
        <f>((D76+(C76/2))/E76)</f>
        <v>1.0003732736095559</v>
      </c>
      <c r="C83" s="155"/>
      <c r="D83" s="156"/>
      <c r="E83" s="100"/>
      <c r="F83" s="100"/>
      <c r="G83" s="100"/>
      <c r="H83" s="100"/>
      <c r="I83" s="100"/>
      <c r="J83" s="100"/>
      <c r="K83" s="3"/>
      <c r="L83" s="4"/>
      <c r="M83" s="4"/>
      <c r="N83" s="4"/>
      <c r="O83" s="4"/>
      <c r="P83" s="4"/>
      <c r="Q83" s="4"/>
    </row>
    <row r="85" spans="1:10" s="63" customFormat="1" ht="24" customHeight="1">
      <c r="A85" s="65" t="s">
        <v>4</v>
      </c>
      <c r="B85" s="153"/>
      <c r="C85" s="174"/>
      <c r="D85" s="66" t="s">
        <v>20</v>
      </c>
      <c r="E85" s="66"/>
      <c r="F85" s="66"/>
      <c r="G85" s="66"/>
      <c r="H85" s="66"/>
      <c r="I85" s="66"/>
      <c r="J85" s="66"/>
    </row>
    <row r="86" spans="1:10" s="63" customFormat="1" ht="24" customHeight="1">
      <c r="A86" s="65" t="s">
        <v>41</v>
      </c>
      <c r="B86" s="153"/>
      <c r="C86" s="174"/>
      <c r="D86" s="66" t="s">
        <v>20</v>
      </c>
      <c r="E86" s="66"/>
      <c r="F86" s="66"/>
      <c r="G86" s="66"/>
      <c r="H86" s="66"/>
      <c r="I86" s="66"/>
      <c r="J86" s="66"/>
    </row>
    <row r="87" spans="1:10" s="63" customFormat="1" ht="24" customHeight="1">
      <c r="A87" s="65" t="s">
        <v>24</v>
      </c>
      <c r="B87" s="153"/>
      <c r="C87" s="174"/>
      <c r="D87" s="66" t="s">
        <v>20</v>
      </c>
      <c r="E87" s="66"/>
      <c r="F87" s="66"/>
      <c r="G87" s="66"/>
      <c r="H87" s="66"/>
      <c r="I87" s="66"/>
      <c r="J87" s="66"/>
    </row>
    <row r="88" spans="1:10" s="63" customFormat="1" ht="24" customHeight="1">
      <c r="A88" s="65" t="s">
        <v>7</v>
      </c>
      <c r="B88" s="153"/>
      <c r="C88" s="174"/>
      <c r="D88" s="66" t="s">
        <v>20</v>
      </c>
      <c r="E88" s="66"/>
      <c r="F88" s="66"/>
      <c r="G88" s="66"/>
      <c r="H88" s="66"/>
      <c r="I88" s="66"/>
      <c r="J88" s="66"/>
    </row>
    <row r="89" spans="1:10" s="63" customFormat="1" ht="24" customHeight="1">
      <c r="A89" s="65" t="s">
        <v>5</v>
      </c>
      <c r="B89" s="153"/>
      <c r="C89" s="174"/>
      <c r="D89" s="66" t="s">
        <v>20</v>
      </c>
      <c r="E89" s="66"/>
      <c r="F89" s="66"/>
      <c r="G89" s="66"/>
      <c r="H89" s="66"/>
      <c r="I89" s="66"/>
      <c r="J89" s="66"/>
    </row>
    <row r="90" spans="1:10" s="63" customFormat="1" ht="24" customHeight="1">
      <c r="A90" s="65" t="s">
        <v>1</v>
      </c>
      <c r="B90" s="153"/>
      <c r="C90" s="174"/>
      <c r="D90" s="66" t="s">
        <v>20</v>
      </c>
      <c r="E90" s="66"/>
      <c r="F90" s="66"/>
      <c r="G90" s="66"/>
      <c r="H90" s="66"/>
      <c r="I90" s="66"/>
      <c r="J90" s="66"/>
    </row>
    <row r="91" spans="1:10" s="63" customFormat="1" ht="24" customHeight="1">
      <c r="A91" s="65" t="s">
        <v>3</v>
      </c>
      <c r="B91" s="153"/>
      <c r="C91" s="174"/>
      <c r="D91" s="66" t="s">
        <v>20</v>
      </c>
      <c r="E91" s="66"/>
      <c r="F91" s="66"/>
      <c r="G91" s="66"/>
      <c r="H91" s="66"/>
      <c r="I91" s="66"/>
      <c r="J91" s="66"/>
    </row>
    <row r="92" spans="1:10" s="63" customFormat="1" ht="24" customHeight="1">
      <c r="A92" s="65" t="s">
        <v>13</v>
      </c>
      <c r="B92" s="153"/>
      <c r="C92" s="174"/>
      <c r="D92" s="66" t="s">
        <v>20</v>
      </c>
      <c r="E92" s="66"/>
      <c r="F92" s="66"/>
      <c r="G92" s="66"/>
      <c r="H92" s="66"/>
      <c r="I92" s="66"/>
      <c r="J92" s="66"/>
    </row>
    <row r="93" spans="1:10" s="63" customFormat="1" ht="24" customHeight="1">
      <c r="A93" s="65" t="s">
        <v>29</v>
      </c>
      <c r="B93" s="153"/>
      <c r="C93" s="174"/>
      <c r="D93" s="66" t="s">
        <v>20</v>
      </c>
      <c r="E93" s="66"/>
      <c r="F93" s="66"/>
      <c r="G93" s="66"/>
      <c r="H93" s="66"/>
      <c r="I93" s="66"/>
      <c r="J93" s="66"/>
    </row>
    <row r="94" spans="1:10" s="63" customFormat="1" ht="24" customHeight="1">
      <c r="A94" s="65" t="s">
        <v>32</v>
      </c>
      <c r="B94" s="153"/>
      <c r="C94" s="174"/>
      <c r="D94" s="66" t="s">
        <v>20</v>
      </c>
      <c r="E94" s="66"/>
      <c r="F94" s="66"/>
      <c r="G94" s="66"/>
      <c r="H94" s="66"/>
      <c r="I94" s="66"/>
      <c r="J94" s="66"/>
    </row>
    <row r="95" spans="1:10" s="63" customFormat="1" ht="24" customHeight="1">
      <c r="A95" s="65" t="s">
        <v>23</v>
      </c>
      <c r="B95" s="153"/>
      <c r="C95" s="153"/>
      <c r="D95" s="66" t="s">
        <v>20</v>
      </c>
      <c r="E95" s="66"/>
      <c r="F95" s="66"/>
      <c r="G95" s="66"/>
      <c r="H95" s="66"/>
      <c r="I95" s="66"/>
      <c r="J95" s="66"/>
    </row>
    <row r="96" spans="1:10" s="63" customFormat="1" ht="24" customHeight="1">
      <c r="A96" s="65" t="s">
        <v>36</v>
      </c>
      <c r="B96" s="153"/>
      <c r="C96" s="174"/>
      <c r="D96" s="66" t="s">
        <v>20</v>
      </c>
      <c r="E96" s="66"/>
      <c r="F96" s="66"/>
      <c r="G96" s="66"/>
      <c r="H96" s="66"/>
      <c r="I96" s="66"/>
      <c r="J96" s="66"/>
    </row>
    <row r="97" spans="1:10" s="63" customFormat="1" ht="24" customHeight="1">
      <c r="A97" s="65" t="s">
        <v>26</v>
      </c>
      <c r="B97" s="153"/>
      <c r="C97" s="174"/>
      <c r="D97" s="66" t="s">
        <v>20</v>
      </c>
      <c r="E97" s="66"/>
      <c r="F97" s="66"/>
      <c r="G97" s="66"/>
      <c r="H97" s="66"/>
      <c r="I97" s="66"/>
      <c r="J97" s="66"/>
    </row>
    <row r="98" spans="1:10" s="63" customFormat="1" ht="24" customHeight="1" hidden="1">
      <c r="A98" s="65" t="s">
        <v>13</v>
      </c>
      <c r="B98" s="153">
        <v>63.2</v>
      </c>
      <c r="C98" s="177"/>
      <c r="D98" s="66" t="s">
        <v>20</v>
      </c>
      <c r="E98" s="66"/>
      <c r="F98" s="66"/>
      <c r="G98" s="66"/>
      <c r="H98" s="66"/>
      <c r="I98" s="66"/>
      <c r="J98" s="66"/>
    </row>
    <row r="99" spans="1:10" s="63" customFormat="1" ht="24" customHeight="1" hidden="1">
      <c r="A99" s="65" t="s">
        <v>4</v>
      </c>
      <c r="B99" s="153">
        <v>58.7</v>
      </c>
      <c r="C99" s="177"/>
      <c r="D99" s="66" t="s">
        <v>20</v>
      </c>
      <c r="E99" s="66"/>
      <c r="F99" s="66"/>
      <c r="G99" s="66"/>
      <c r="H99" s="66"/>
      <c r="I99" s="66"/>
      <c r="J99" s="66"/>
    </row>
    <row r="100" spans="1:10" s="63" customFormat="1" ht="24" customHeight="1" hidden="1">
      <c r="A100" s="65" t="s">
        <v>6</v>
      </c>
      <c r="B100" s="153">
        <v>58.5</v>
      </c>
      <c r="C100" s="177"/>
      <c r="D100" s="66" t="s">
        <v>20</v>
      </c>
      <c r="E100" s="66"/>
      <c r="F100" s="66"/>
      <c r="G100" s="66"/>
      <c r="H100" s="66"/>
      <c r="I100" s="66"/>
      <c r="J100" s="66"/>
    </row>
    <row r="101" spans="1:10" s="63" customFormat="1" ht="24" customHeight="1" hidden="1">
      <c r="A101" s="65" t="s">
        <v>2</v>
      </c>
      <c r="B101" s="153">
        <v>55.2</v>
      </c>
      <c r="C101" s="177"/>
      <c r="D101" s="66" t="s">
        <v>20</v>
      </c>
      <c r="E101" s="66"/>
      <c r="F101" s="66"/>
      <c r="G101" s="66"/>
      <c r="H101" s="66"/>
      <c r="I101" s="66"/>
      <c r="J101" s="66"/>
    </row>
    <row r="102" spans="1:10" s="63" customFormat="1" ht="24" customHeight="1" hidden="1">
      <c r="A102" s="65" t="s">
        <v>7</v>
      </c>
      <c r="B102" s="153">
        <v>55.1</v>
      </c>
      <c r="C102" s="177"/>
      <c r="D102" s="66" t="s">
        <v>20</v>
      </c>
      <c r="E102" s="66"/>
      <c r="F102" s="66"/>
      <c r="G102" s="66"/>
      <c r="H102" s="66"/>
      <c r="I102" s="66"/>
      <c r="J102" s="66"/>
    </row>
    <row r="103" spans="1:10" s="63" customFormat="1" ht="24" customHeight="1" hidden="1">
      <c r="A103" s="65" t="s">
        <v>12</v>
      </c>
      <c r="B103" s="153">
        <v>52.6</v>
      </c>
      <c r="C103" s="177"/>
      <c r="D103" s="66" t="s">
        <v>20</v>
      </c>
      <c r="E103" s="66"/>
      <c r="F103" s="66"/>
      <c r="G103" s="66"/>
      <c r="H103" s="66"/>
      <c r="I103" s="66"/>
      <c r="J103" s="66"/>
    </row>
    <row r="104" spans="1:10" s="63" customFormat="1" ht="24" customHeight="1" hidden="1" thickBot="1">
      <c r="A104" s="71" t="s">
        <v>19</v>
      </c>
      <c r="B104" s="178">
        <v>52.5</v>
      </c>
      <c r="C104" s="179"/>
      <c r="D104" s="72" t="s">
        <v>20</v>
      </c>
      <c r="E104" s="72"/>
      <c r="F104" s="72"/>
      <c r="G104" s="72"/>
      <c r="H104" s="72"/>
      <c r="I104" s="72"/>
      <c r="J104" s="72"/>
    </row>
    <row r="105" spans="1:10" s="63" customFormat="1" ht="24" customHeight="1" hidden="1" thickTop="1">
      <c r="A105" s="65" t="s">
        <v>3</v>
      </c>
      <c r="B105" s="153">
        <v>48</v>
      </c>
      <c r="C105" s="177"/>
      <c r="D105" s="66" t="s">
        <v>20</v>
      </c>
      <c r="E105" s="66"/>
      <c r="F105" s="66"/>
      <c r="G105" s="66"/>
      <c r="H105" s="66"/>
      <c r="I105" s="66"/>
      <c r="J105" s="66"/>
    </row>
    <row r="106" spans="1:10" s="63" customFormat="1" ht="24" customHeight="1" hidden="1">
      <c r="A106" s="65" t="s">
        <v>1</v>
      </c>
      <c r="B106" s="153">
        <v>35.4</v>
      </c>
      <c r="C106" s="177"/>
      <c r="D106" s="66" t="s">
        <v>20</v>
      </c>
      <c r="E106" s="66"/>
      <c r="F106" s="66"/>
      <c r="G106" s="66"/>
      <c r="H106" s="66"/>
      <c r="I106" s="66"/>
      <c r="J106" s="66"/>
    </row>
    <row r="107" spans="1:10" s="63" customFormat="1" ht="24" customHeight="1" hidden="1">
      <c r="A107" s="65" t="s">
        <v>5</v>
      </c>
      <c r="B107" s="153">
        <v>30.9</v>
      </c>
      <c r="C107" s="177"/>
      <c r="D107" s="66" t="s">
        <v>20</v>
      </c>
      <c r="E107" s="66"/>
      <c r="F107" s="66"/>
      <c r="G107" s="66"/>
      <c r="H107" s="66"/>
      <c r="I107" s="66"/>
      <c r="J107" s="66"/>
    </row>
    <row r="108" spans="1:10" s="63" customFormat="1" ht="24" customHeight="1">
      <c r="A108" s="65" t="s">
        <v>27</v>
      </c>
      <c r="B108" s="153"/>
      <c r="C108" s="174"/>
      <c r="D108" s="66" t="s">
        <v>20</v>
      </c>
      <c r="E108" s="66"/>
      <c r="F108" s="66"/>
      <c r="G108" s="66"/>
      <c r="H108" s="66"/>
      <c r="I108" s="66"/>
      <c r="J108" s="66"/>
    </row>
    <row r="109" spans="1:10" s="63" customFormat="1" ht="24" customHeight="1">
      <c r="A109" s="65" t="s">
        <v>28</v>
      </c>
      <c r="B109" s="153"/>
      <c r="C109" s="174"/>
      <c r="D109" s="66" t="s">
        <v>20</v>
      </c>
      <c r="E109" s="66"/>
      <c r="F109" s="66"/>
      <c r="G109" s="66"/>
      <c r="H109" s="66"/>
      <c r="I109" s="66"/>
      <c r="J109" s="66"/>
    </row>
    <row r="110" spans="1:10" s="63" customFormat="1" ht="24" customHeight="1">
      <c r="A110" s="65" t="s">
        <v>31</v>
      </c>
      <c r="B110" s="153"/>
      <c r="C110" s="174"/>
      <c r="D110" s="66" t="s">
        <v>20</v>
      </c>
      <c r="E110" s="66"/>
      <c r="F110" s="66"/>
      <c r="G110" s="66"/>
      <c r="H110" s="66"/>
      <c r="I110" s="66"/>
      <c r="J110" s="66"/>
    </row>
    <row r="111" spans="1:10" s="63" customFormat="1" ht="24" customHeight="1">
      <c r="A111" s="65" t="s">
        <v>30</v>
      </c>
      <c r="B111" s="153"/>
      <c r="C111" s="174"/>
      <c r="D111" s="66" t="s">
        <v>20</v>
      </c>
      <c r="E111" s="66"/>
      <c r="F111" s="66"/>
      <c r="G111" s="66"/>
      <c r="H111" s="66"/>
      <c r="I111" s="66"/>
      <c r="J111" s="66"/>
    </row>
    <row r="112" spans="1:10" s="63" customFormat="1" ht="24" customHeight="1">
      <c r="A112" s="65" t="s">
        <v>35</v>
      </c>
      <c r="B112" s="153"/>
      <c r="C112" s="174"/>
      <c r="D112" s="66" t="s">
        <v>20</v>
      </c>
      <c r="E112" s="66"/>
      <c r="F112" s="66"/>
      <c r="G112" s="66"/>
      <c r="H112" s="66"/>
      <c r="I112" s="66"/>
      <c r="J112" s="66"/>
    </row>
    <row r="113" spans="1:10" s="63" customFormat="1" ht="24" customHeight="1">
      <c r="A113" s="65" t="s">
        <v>34</v>
      </c>
      <c r="B113" s="153"/>
      <c r="C113" s="174"/>
      <c r="D113" s="66" t="s">
        <v>20</v>
      </c>
      <c r="E113" s="66"/>
      <c r="F113" s="66"/>
      <c r="G113" s="66"/>
      <c r="H113" s="66"/>
      <c r="I113" s="66"/>
      <c r="J113" s="66"/>
    </row>
    <row r="114" spans="1:10" s="63" customFormat="1" ht="24" customHeight="1">
      <c r="A114" s="65" t="s">
        <v>33</v>
      </c>
      <c r="B114" s="153"/>
      <c r="C114" s="174"/>
      <c r="D114" s="66" t="s">
        <v>20</v>
      </c>
      <c r="E114" s="66"/>
      <c r="F114" s="66"/>
      <c r="G114" s="66"/>
      <c r="H114" s="66"/>
      <c r="I114" s="66"/>
      <c r="J114" s="66"/>
    </row>
    <row r="115" spans="1:10" s="63" customFormat="1" ht="24" customHeight="1">
      <c r="A115" s="65" t="s">
        <v>39</v>
      </c>
      <c r="B115" s="153"/>
      <c r="C115" s="174"/>
      <c r="D115" s="66" t="s">
        <v>20</v>
      </c>
      <c r="E115" s="66"/>
      <c r="F115" s="66"/>
      <c r="G115" s="66"/>
      <c r="H115" s="66"/>
      <c r="I115" s="66"/>
      <c r="J115" s="66"/>
    </row>
    <row r="116" spans="1:10" s="63" customFormat="1" ht="24" customHeight="1">
      <c r="A116" s="65" t="s">
        <v>42</v>
      </c>
      <c r="B116" s="153"/>
      <c r="C116" s="174"/>
      <c r="D116" s="66" t="s">
        <v>20</v>
      </c>
      <c r="E116" s="66"/>
      <c r="F116" s="66"/>
      <c r="G116" s="66"/>
      <c r="H116" s="66"/>
      <c r="I116" s="66"/>
      <c r="J116" s="66"/>
    </row>
    <row r="117" spans="1:10" s="63" customFormat="1" ht="24" customHeight="1">
      <c r="A117" s="65" t="s">
        <v>43</v>
      </c>
      <c r="B117" s="153"/>
      <c r="C117" s="174"/>
      <c r="D117" s="66" t="s">
        <v>20</v>
      </c>
      <c r="E117" s="66"/>
      <c r="F117" s="66"/>
      <c r="G117" s="66"/>
      <c r="H117" s="66"/>
      <c r="I117" s="66"/>
      <c r="J117" s="66"/>
    </row>
    <row r="118" spans="1:10" s="63" customFormat="1" ht="24" customHeight="1">
      <c r="A118" s="65" t="s">
        <v>53</v>
      </c>
      <c r="B118" s="153"/>
      <c r="C118" s="174"/>
      <c r="D118" s="66" t="s">
        <v>20</v>
      </c>
      <c r="E118" s="66"/>
      <c r="F118" s="66"/>
      <c r="G118" s="66"/>
      <c r="H118" s="66"/>
      <c r="I118" s="66"/>
      <c r="J118" s="66"/>
    </row>
  </sheetData>
  <mergeCells count="62">
    <mergeCell ref="B108:C108"/>
    <mergeCell ref="A62:A64"/>
    <mergeCell ref="B106:C106"/>
    <mergeCell ref="B107:C107"/>
    <mergeCell ref="B103:C103"/>
    <mergeCell ref="B104:C104"/>
    <mergeCell ref="B105:C105"/>
    <mergeCell ref="B86:C86"/>
    <mergeCell ref="B83:D83"/>
    <mergeCell ref="B100:C100"/>
    <mergeCell ref="A26:A28"/>
    <mergeCell ref="B98:C98"/>
    <mergeCell ref="B99:C99"/>
    <mergeCell ref="B95:C95"/>
    <mergeCell ref="B91:C91"/>
    <mergeCell ref="A79:D79"/>
    <mergeCell ref="B87:C87"/>
    <mergeCell ref="B88:C88"/>
    <mergeCell ref="B89:C89"/>
    <mergeCell ref="A32:A34"/>
    <mergeCell ref="A2:A4"/>
    <mergeCell ref="A11:A13"/>
    <mergeCell ref="A14:A16"/>
    <mergeCell ref="A17:A19"/>
    <mergeCell ref="A5:A7"/>
    <mergeCell ref="A8:A10"/>
    <mergeCell ref="A23:A25"/>
    <mergeCell ref="A20:A22"/>
    <mergeCell ref="A29:A31"/>
    <mergeCell ref="B97:C97"/>
    <mergeCell ref="A56:A58"/>
    <mergeCell ref="A53:A55"/>
    <mergeCell ref="A35:A37"/>
    <mergeCell ref="A41:A43"/>
    <mergeCell ref="A38:A40"/>
    <mergeCell ref="A76:A77"/>
    <mergeCell ref="A50:A52"/>
    <mergeCell ref="B101:C101"/>
    <mergeCell ref="B102:C102"/>
    <mergeCell ref="A44:A46"/>
    <mergeCell ref="A68:A70"/>
    <mergeCell ref="A59:A61"/>
    <mergeCell ref="A65:A67"/>
    <mergeCell ref="B90:C90"/>
    <mergeCell ref="A47:A49"/>
    <mergeCell ref="B78:D78"/>
    <mergeCell ref="B109:C109"/>
    <mergeCell ref="B111:C111"/>
    <mergeCell ref="B110:C110"/>
    <mergeCell ref="B115:C115"/>
    <mergeCell ref="B112:C112"/>
    <mergeCell ref="B113:C113"/>
    <mergeCell ref="A71:A73"/>
    <mergeCell ref="B118:C118"/>
    <mergeCell ref="B94:C94"/>
    <mergeCell ref="B85:C85"/>
    <mergeCell ref="B96:C96"/>
    <mergeCell ref="B92:C92"/>
    <mergeCell ref="B93:C93"/>
    <mergeCell ref="B116:C116"/>
    <mergeCell ref="B117:C117"/>
    <mergeCell ref="B114:C114"/>
  </mergeCells>
  <printOptions/>
  <pageMargins left="0" right="0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54"/>
  <dimension ref="A1:AM48"/>
  <sheetViews>
    <sheetView zoomScale="70" zoomScaleNormal="7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"/>
    </sheetView>
  </sheetViews>
  <sheetFormatPr defaultColWidth="9.140625" defaultRowHeight="12.75"/>
  <cols>
    <col min="1" max="1" width="17.140625" style="0" customWidth="1"/>
    <col min="2" max="31" width="4.28125" style="0" customWidth="1"/>
    <col min="32" max="32" width="15.421875" style="0" customWidth="1"/>
  </cols>
  <sheetData>
    <row r="1" spans="1:39" ht="91.5" customHeight="1">
      <c r="A1" s="1" t="s">
        <v>0</v>
      </c>
      <c r="B1" s="162" t="s">
        <v>33</v>
      </c>
      <c r="C1" s="163"/>
      <c r="D1" s="164"/>
      <c r="E1" s="162" t="s">
        <v>41</v>
      </c>
      <c r="F1" s="163"/>
      <c r="G1" s="164"/>
      <c r="H1" s="162" t="s">
        <v>42</v>
      </c>
      <c r="I1" s="163"/>
      <c r="J1" s="164"/>
      <c r="K1" s="162" t="s">
        <v>6</v>
      </c>
      <c r="L1" s="163"/>
      <c r="M1" s="164"/>
      <c r="N1" s="162" t="s">
        <v>7</v>
      </c>
      <c r="O1" s="163"/>
      <c r="P1" s="164"/>
      <c r="Q1" s="162" t="s">
        <v>53</v>
      </c>
      <c r="R1" s="163"/>
      <c r="S1" s="164"/>
      <c r="T1" s="162" t="s">
        <v>1</v>
      </c>
      <c r="U1" s="163"/>
      <c r="V1" s="164"/>
      <c r="W1" s="162" t="s">
        <v>13</v>
      </c>
      <c r="X1" s="163"/>
      <c r="Y1" s="164"/>
      <c r="Z1" s="162" t="s">
        <v>3</v>
      </c>
      <c r="AA1" s="163"/>
      <c r="AB1" s="164"/>
      <c r="AC1" s="162" t="s">
        <v>43</v>
      </c>
      <c r="AD1" s="163"/>
      <c r="AE1" s="164"/>
      <c r="AF1" s="5"/>
      <c r="AG1" s="2" t="s">
        <v>11</v>
      </c>
      <c r="AH1" s="4"/>
      <c r="AI1" s="4"/>
      <c r="AJ1" s="4"/>
      <c r="AK1" s="4"/>
      <c r="AL1" s="4"/>
      <c r="AM1" s="4"/>
    </row>
    <row r="2" spans="1:39" ht="16.5" customHeight="1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3"/>
      <c r="AG2" s="8"/>
      <c r="AH2" s="4"/>
      <c r="AI2" s="4"/>
      <c r="AJ2" s="4"/>
      <c r="AK2" s="4"/>
      <c r="AL2" s="4"/>
      <c r="AM2" s="4"/>
    </row>
    <row r="3" spans="1:39" ht="16.5" customHeight="1">
      <c r="A3" s="33"/>
      <c r="B3" s="14" t="s">
        <v>14</v>
      </c>
      <c r="C3" s="15" t="s">
        <v>15</v>
      </c>
      <c r="D3" s="16" t="s">
        <v>16</v>
      </c>
      <c r="E3" s="14" t="s">
        <v>14</v>
      </c>
      <c r="F3" s="15" t="s">
        <v>15</v>
      </c>
      <c r="G3" s="16" t="s">
        <v>16</v>
      </c>
      <c r="H3" s="14" t="s">
        <v>14</v>
      </c>
      <c r="I3" s="15" t="s">
        <v>15</v>
      </c>
      <c r="J3" s="16" t="s">
        <v>16</v>
      </c>
      <c r="K3" s="14" t="s">
        <v>14</v>
      </c>
      <c r="L3" s="15" t="s">
        <v>15</v>
      </c>
      <c r="M3" s="16" t="s">
        <v>16</v>
      </c>
      <c r="N3" s="14" t="s">
        <v>14</v>
      </c>
      <c r="O3" s="15" t="s">
        <v>15</v>
      </c>
      <c r="P3" s="16" t="s">
        <v>16</v>
      </c>
      <c r="Q3" s="14" t="s">
        <v>14</v>
      </c>
      <c r="R3" s="15" t="s">
        <v>15</v>
      </c>
      <c r="S3" s="16" t="s">
        <v>16</v>
      </c>
      <c r="T3" s="14" t="s">
        <v>14</v>
      </c>
      <c r="U3" s="15" t="s">
        <v>15</v>
      </c>
      <c r="V3" s="16" t="s">
        <v>16</v>
      </c>
      <c r="W3" s="14" t="s">
        <v>14</v>
      </c>
      <c r="X3" s="15" t="s">
        <v>15</v>
      </c>
      <c r="Y3" s="16" t="s">
        <v>16</v>
      </c>
      <c r="Z3" s="14" t="s">
        <v>14</v>
      </c>
      <c r="AA3" s="15" t="s">
        <v>15</v>
      </c>
      <c r="AB3" s="16" t="s">
        <v>16</v>
      </c>
      <c r="AC3" s="14" t="s">
        <v>14</v>
      </c>
      <c r="AD3" s="15" t="s">
        <v>15</v>
      </c>
      <c r="AE3" s="16" t="s">
        <v>16</v>
      </c>
      <c r="AF3" s="3"/>
      <c r="AG3" s="8"/>
      <c r="AH3" s="4"/>
      <c r="AI3" s="4"/>
      <c r="AJ3" s="4"/>
      <c r="AK3" s="4"/>
      <c r="AL3" s="4"/>
      <c r="AM3" s="4"/>
    </row>
    <row r="4" spans="1:39" ht="16.5" customHeight="1">
      <c r="A4" s="194" t="s">
        <v>33</v>
      </c>
      <c r="B4" s="23"/>
      <c r="C4" s="24"/>
      <c r="D4" s="25"/>
      <c r="E4" s="17">
        <v>1</v>
      </c>
      <c r="F4" s="18">
        <v>1</v>
      </c>
      <c r="G4" s="19">
        <v>1</v>
      </c>
      <c r="H4" s="17">
        <v>2</v>
      </c>
      <c r="I4" s="18">
        <v>1</v>
      </c>
      <c r="J4" s="19"/>
      <c r="K4" s="17">
        <v>1</v>
      </c>
      <c r="L4" s="18"/>
      <c r="M4" s="19">
        <v>3</v>
      </c>
      <c r="N4" s="17">
        <v>2</v>
      </c>
      <c r="O4" s="18">
        <v>1</v>
      </c>
      <c r="P4" s="19"/>
      <c r="Q4" s="17"/>
      <c r="R4" s="18">
        <v>1</v>
      </c>
      <c r="S4" s="19">
        <v>2</v>
      </c>
      <c r="T4" s="17">
        <v>1</v>
      </c>
      <c r="U4" s="18">
        <v>1</v>
      </c>
      <c r="V4" s="19">
        <v>1</v>
      </c>
      <c r="W4" s="17">
        <v>1</v>
      </c>
      <c r="X4" s="18"/>
      <c r="Y4" s="19">
        <v>2</v>
      </c>
      <c r="Z4" s="17"/>
      <c r="AA4" s="18">
        <v>2</v>
      </c>
      <c r="AB4" s="19">
        <v>1</v>
      </c>
      <c r="AC4" s="17">
        <v>1</v>
      </c>
      <c r="AD4" s="18">
        <v>2</v>
      </c>
      <c r="AE4" s="19"/>
      <c r="AF4" s="5" t="s">
        <v>8</v>
      </c>
      <c r="AG4" s="13"/>
      <c r="AH4" s="4"/>
      <c r="AI4" s="4"/>
      <c r="AJ4" s="4"/>
      <c r="AK4" s="4"/>
      <c r="AL4" s="4"/>
      <c r="AM4" s="4"/>
    </row>
    <row r="5" spans="1:39" ht="16.5" customHeight="1">
      <c r="A5" s="195"/>
      <c r="B5" s="26"/>
      <c r="C5" s="27"/>
      <c r="D5" s="28"/>
      <c r="E5" s="20">
        <v>1</v>
      </c>
      <c r="F5" s="21"/>
      <c r="G5" s="22">
        <v>2</v>
      </c>
      <c r="H5" s="20"/>
      <c r="I5" s="21">
        <v>2</v>
      </c>
      <c r="J5" s="22"/>
      <c r="K5" s="20">
        <v>1</v>
      </c>
      <c r="L5" s="21"/>
      <c r="M5" s="22">
        <v>3</v>
      </c>
      <c r="N5" s="20"/>
      <c r="O5" s="21"/>
      <c r="P5" s="22"/>
      <c r="Q5" s="20">
        <v>1</v>
      </c>
      <c r="R5" s="21">
        <v>1</v>
      </c>
      <c r="S5" s="22"/>
      <c r="T5" s="20"/>
      <c r="U5" s="21"/>
      <c r="V5" s="22"/>
      <c r="W5" s="20"/>
      <c r="X5" s="21"/>
      <c r="Y5" s="22"/>
      <c r="Z5" s="20"/>
      <c r="AA5" s="21"/>
      <c r="AB5" s="22"/>
      <c r="AC5" s="20"/>
      <c r="AD5" s="21"/>
      <c r="AE5" s="22"/>
      <c r="AF5" s="5" t="s">
        <v>9</v>
      </c>
      <c r="AG5" s="11"/>
      <c r="AH5" s="4"/>
      <c r="AI5" s="4"/>
      <c r="AJ5" s="4"/>
      <c r="AK5" s="4"/>
      <c r="AL5" s="4"/>
      <c r="AM5" s="4"/>
    </row>
    <row r="6" spans="1:39" s="55" customFormat="1" ht="16.5" customHeight="1">
      <c r="A6" s="195"/>
      <c r="B6" s="46"/>
      <c r="C6" s="47"/>
      <c r="D6" s="48"/>
      <c r="E6" s="49">
        <f aca="true" t="shared" si="0" ref="E6:AE6">SUM(E4:E5)</f>
        <v>2</v>
      </c>
      <c r="F6" s="50">
        <f t="shared" si="0"/>
        <v>1</v>
      </c>
      <c r="G6" s="51">
        <f t="shared" si="0"/>
        <v>3</v>
      </c>
      <c r="H6" s="49">
        <f t="shared" si="0"/>
        <v>2</v>
      </c>
      <c r="I6" s="50">
        <f t="shared" si="0"/>
        <v>3</v>
      </c>
      <c r="J6" s="51">
        <f t="shared" si="0"/>
        <v>0</v>
      </c>
      <c r="K6" s="49">
        <f t="shared" si="0"/>
        <v>2</v>
      </c>
      <c r="L6" s="50">
        <f t="shared" si="0"/>
        <v>0</v>
      </c>
      <c r="M6" s="51">
        <f t="shared" si="0"/>
        <v>6</v>
      </c>
      <c r="N6" s="49">
        <f t="shared" si="0"/>
        <v>2</v>
      </c>
      <c r="O6" s="50">
        <f t="shared" si="0"/>
        <v>1</v>
      </c>
      <c r="P6" s="51">
        <f t="shared" si="0"/>
        <v>0</v>
      </c>
      <c r="Q6" s="49">
        <f>SUM(Q4:Q5)</f>
        <v>1</v>
      </c>
      <c r="R6" s="50">
        <f>SUM(R4:R5)</f>
        <v>2</v>
      </c>
      <c r="S6" s="51">
        <f>SUM(S4:S5)</f>
        <v>2</v>
      </c>
      <c r="T6" s="49">
        <f t="shared" si="0"/>
        <v>1</v>
      </c>
      <c r="U6" s="50">
        <f t="shared" si="0"/>
        <v>1</v>
      </c>
      <c r="V6" s="51">
        <f t="shared" si="0"/>
        <v>1</v>
      </c>
      <c r="W6" s="49">
        <f t="shared" si="0"/>
        <v>1</v>
      </c>
      <c r="X6" s="50">
        <f t="shared" si="0"/>
        <v>0</v>
      </c>
      <c r="Y6" s="51">
        <f t="shared" si="0"/>
        <v>2</v>
      </c>
      <c r="Z6" s="49">
        <f t="shared" si="0"/>
        <v>0</v>
      </c>
      <c r="AA6" s="50">
        <f t="shared" si="0"/>
        <v>2</v>
      </c>
      <c r="AB6" s="51">
        <f t="shared" si="0"/>
        <v>1</v>
      </c>
      <c r="AC6" s="49">
        <f t="shared" si="0"/>
        <v>1</v>
      </c>
      <c r="AD6" s="50">
        <f t="shared" si="0"/>
        <v>2</v>
      </c>
      <c r="AE6" s="51">
        <f t="shared" si="0"/>
        <v>0</v>
      </c>
      <c r="AF6" s="52" t="s">
        <v>10</v>
      </c>
      <c r="AG6" s="53"/>
      <c r="AH6" s="54"/>
      <c r="AI6" s="54"/>
      <c r="AJ6" s="54"/>
      <c r="AK6" s="54"/>
      <c r="AL6" s="54"/>
      <c r="AM6" s="54"/>
    </row>
    <row r="7" spans="1:39" ht="16.5" customHeight="1">
      <c r="A7" s="196"/>
      <c r="B7" s="30"/>
      <c r="C7" s="31"/>
      <c r="D7" s="32"/>
      <c r="E7" s="157">
        <f>SUM(E6:G6)</f>
        <v>6</v>
      </c>
      <c r="F7" s="158"/>
      <c r="G7" s="159"/>
      <c r="H7" s="157">
        <f>SUM(H6:J6)</f>
        <v>5</v>
      </c>
      <c r="I7" s="158"/>
      <c r="J7" s="159"/>
      <c r="K7" s="157">
        <f>SUM(K6:M6)</f>
        <v>8</v>
      </c>
      <c r="L7" s="158"/>
      <c r="M7" s="159"/>
      <c r="N7" s="157">
        <f>SUM(N6:P6)</f>
        <v>3</v>
      </c>
      <c r="O7" s="158"/>
      <c r="P7" s="159"/>
      <c r="Q7" s="157">
        <f>SUM(Q6:S6)</f>
        <v>5</v>
      </c>
      <c r="R7" s="158"/>
      <c r="S7" s="159"/>
      <c r="T7" s="157">
        <f>SUM(T6:V6)</f>
        <v>3</v>
      </c>
      <c r="U7" s="158"/>
      <c r="V7" s="159"/>
      <c r="W7" s="157">
        <f>SUM(W6:Y6)</f>
        <v>3</v>
      </c>
      <c r="X7" s="158"/>
      <c r="Y7" s="159"/>
      <c r="Z7" s="157">
        <f>SUM(Z6:AB6)</f>
        <v>3</v>
      </c>
      <c r="AA7" s="158"/>
      <c r="AB7" s="159"/>
      <c r="AC7" s="157">
        <f>SUM(AC6:AE6)</f>
        <v>3</v>
      </c>
      <c r="AD7" s="158"/>
      <c r="AE7" s="159"/>
      <c r="AF7" s="6" t="s">
        <v>17</v>
      </c>
      <c r="AG7" s="12">
        <f>SUM(B7:AE7)</f>
        <v>39</v>
      </c>
      <c r="AH7" s="4"/>
      <c r="AI7" s="4"/>
      <c r="AJ7" s="4"/>
      <c r="AK7" s="4"/>
      <c r="AL7" s="4"/>
      <c r="AM7" s="4"/>
    </row>
    <row r="8" spans="1:39" ht="16.5" customHeight="1">
      <c r="A8" s="194" t="s">
        <v>41</v>
      </c>
      <c r="B8" s="17">
        <v>1</v>
      </c>
      <c r="C8" s="18">
        <v>1</v>
      </c>
      <c r="D8" s="19">
        <v>1</v>
      </c>
      <c r="E8" s="23"/>
      <c r="F8" s="24"/>
      <c r="G8" s="25"/>
      <c r="H8" s="17">
        <v>2</v>
      </c>
      <c r="I8" s="18"/>
      <c r="J8" s="19">
        <v>2</v>
      </c>
      <c r="K8" s="17">
        <v>3</v>
      </c>
      <c r="L8" s="18"/>
      <c r="M8" s="19">
        <v>1</v>
      </c>
      <c r="N8" s="17"/>
      <c r="O8" s="18">
        <v>2</v>
      </c>
      <c r="P8" s="19">
        <v>1</v>
      </c>
      <c r="Q8" s="17">
        <v>3</v>
      </c>
      <c r="R8" s="18"/>
      <c r="S8" s="19">
        <v>1</v>
      </c>
      <c r="T8" s="17">
        <v>3</v>
      </c>
      <c r="U8" s="18"/>
      <c r="V8" s="19">
        <v>1</v>
      </c>
      <c r="W8" s="17">
        <v>2</v>
      </c>
      <c r="X8" s="18">
        <v>1</v>
      </c>
      <c r="Y8" s="19"/>
      <c r="Z8" s="17"/>
      <c r="AA8" s="18">
        <v>1</v>
      </c>
      <c r="AB8" s="19">
        <v>2</v>
      </c>
      <c r="AC8" s="17">
        <v>2</v>
      </c>
      <c r="AD8" s="18">
        <v>1</v>
      </c>
      <c r="AE8" s="19"/>
      <c r="AF8" s="5" t="s">
        <v>8</v>
      </c>
      <c r="AG8" s="13"/>
      <c r="AH8" s="4"/>
      <c r="AI8" s="4"/>
      <c r="AJ8" s="4"/>
      <c r="AK8" s="4"/>
      <c r="AL8" s="4"/>
      <c r="AM8" s="4"/>
    </row>
    <row r="9" spans="1:39" ht="16.5" customHeight="1">
      <c r="A9" s="195"/>
      <c r="B9" s="20">
        <v>2</v>
      </c>
      <c r="C9" s="21"/>
      <c r="D9" s="22">
        <v>1</v>
      </c>
      <c r="E9" s="26"/>
      <c r="F9" s="27"/>
      <c r="G9" s="28"/>
      <c r="H9" s="20">
        <v>4</v>
      </c>
      <c r="I9" s="21"/>
      <c r="J9" s="22"/>
      <c r="K9" s="20">
        <v>1</v>
      </c>
      <c r="L9" s="21"/>
      <c r="M9" s="22">
        <v>2</v>
      </c>
      <c r="N9" s="20">
        <v>1</v>
      </c>
      <c r="O9" s="21"/>
      <c r="P9" s="22">
        <v>1</v>
      </c>
      <c r="Q9" s="20"/>
      <c r="R9" s="21"/>
      <c r="S9" s="22"/>
      <c r="T9" s="20"/>
      <c r="U9" s="21"/>
      <c r="V9" s="22"/>
      <c r="W9" s="20"/>
      <c r="X9" s="21"/>
      <c r="Y9" s="22"/>
      <c r="Z9" s="20"/>
      <c r="AA9" s="21"/>
      <c r="AB9" s="22"/>
      <c r="AC9" s="20"/>
      <c r="AD9" s="21"/>
      <c r="AE9" s="22"/>
      <c r="AF9" s="5" t="s">
        <v>9</v>
      </c>
      <c r="AG9" s="11"/>
      <c r="AH9" s="4"/>
      <c r="AI9" s="4"/>
      <c r="AJ9" s="4"/>
      <c r="AK9" s="4"/>
      <c r="AL9" s="4"/>
      <c r="AM9" s="4"/>
    </row>
    <row r="10" spans="1:39" s="55" customFormat="1" ht="16.5" customHeight="1">
      <c r="A10" s="195"/>
      <c r="B10" s="49">
        <f>SUM(B8:B9)</f>
        <v>3</v>
      </c>
      <c r="C10" s="50">
        <f>SUM(C8:C9)</f>
        <v>1</v>
      </c>
      <c r="D10" s="51">
        <f>SUM(D8:D9)</f>
        <v>2</v>
      </c>
      <c r="E10" s="46"/>
      <c r="F10" s="47"/>
      <c r="G10" s="48"/>
      <c r="H10" s="49">
        <f aca="true" t="shared" si="1" ref="H10:AE10">SUM(H8:H9)</f>
        <v>6</v>
      </c>
      <c r="I10" s="50">
        <f t="shared" si="1"/>
        <v>0</v>
      </c>
      <c r="J10" s="51">
        <f t="shared" si="1"/>
        <v>2</v>
      </c>
      <c r="K10" s="49">
        <f t="shared" si="1"/>
        <v>4</v>
      </c>
      <c r="L10" s="50">
        <f t="shared" si="1"/>
        <v>0</v>
      </c>
      <c r="M10" s="51">
        <f t="shared" si="1"/>
        <v>3</v>
      </c>
      <c r="N10" s="49">
        <f t="shared" si="1"/>
        <v>1</v>
      </c>
      <c r="O10" s="50">
        <f t="shared" si="1"/>
        <v>2</v>
      </c>
      <c r="P10" s="51">
        <f t="shared" si="1"/>
        <v>2</v>
      </c>
      <c r="Q10" s="49">
        <f>SUM(Q8:Q9)</f>
        <v>3</v>
      </c>
      <c r="R10" s="50">
        <f>SUM(R8:R9)</f>
        <v>0</v>
      </c>
      <c r="S10" s="51">
        <f>SUM(S8:S9)</f>
        <v>1</v>
      </c>
      <c r="T10" s="49">
        <f t="shared" si="1"/>
        <v>3</v>
      </c>
      <c r="U10" s="50">
        <f t="shared" si="1"/>
        <v>0</v>
      </c>
      <c r="V10" s="51">
        <f t="shared" si="1"/>
        <v>1</v>
      </c>
      <c r="W10" s="49">
        <f t="shared" si="1"/>
        <v>2</v>
      </c>
      <c r="X10" s="50">
        <f t="shared" si="1"/>
        <v>1</v>
      </c>
      <c r="Y10" s="51">
        <f t="shared" si="1"/>
        <v>0</v>
      </c>
      <c r="Z10" s="49">
        <f t="shared" si="1"/>
        <v>0</v>
      </c>
      <c r="AA10" s="50">
        <f t="shared" si="1"/>
        <v>1</v>
      </c>
      <c r="AB10" s="51">
        <f t="shared" si="1"/>
        <v>2</v>
      </c>
      <c r="AC10" s="49">
        <f t="shared" si="1"/>
        <v>2</v>
      </c>
      <c r="AD10" s="50">
        <f t="shared" si="1"/>
        <v>1</v>
      </c>
      <c r="AE10" s="51">
        <f t="shared" si="1"/>
        <v>0</v>
      </c>
      <c r="AF10" s="52" t="s">
        <v>10</v>
      </c>
      <c r="AG10" s="53"/>
      <c r="AH10" s="54"/>
      <c r="AI10" s="54"/>
      <c r="AJ10" s="54"/>
      <c r="AK10" s="54"/>
      <c r="AL10" s="54"/>
      <c r="AM10" s="54"/>
    </row>
    <row r="11" spans="1:39" ht="16.5" customHeight="1">
      <c r="A11" s="196"/>
      <c r="B11" s="157">
        <f>SUM(B10:D10)</f>
        <v>6</v>
      </c>
      <c r="C11" s="158"/>
      <c r="D11" s="159"/>
      <c r="E11" s="30"/>
      <c r="F11" s="31"/>
      <c r="G11" s="32"/>
      <c r="H11" s="157">
        <f>SUM(H10:J10)</f>
        <v>8</v>
      </c>
      <c r="I11" s="158"/>
      <c r="J11" s="159"/>
      <c r="K11" s="157">
        <f>SUM(K10:M10)</f>
        <v>7</v>
      </c>
      <c r="L11" s="158"/>
      <c r="M11" s="159"/>
      <c r="N11" s="157">
        <f>SUM(N10:P10)</f>
        <v>5</v>
      </c>
      <c r="O11" s="158"/>
      <c r="P11" s="159"/>
      <c r="Q11" s="157">
        <f>SUM(Q10:S10)</f>
        <v>4</v>
      </c>
      <c r="R11" s="158"/>
      <c r="S11" s="159"/>
      <c r="T11" s="157">
        <f>SUM(T10:V10)</f>
        <v>4</v>
      </c>
      <c r="U11" s="158"/>
      <c r="V11" s="159"/>
      <c r="W11" s="157">
        <f>SUM(W10:Y10)</f>
        <v>3</v>
      </c>
      <c r="X11" s="158"/>
      <c r="Y11" s="159"/>
      <c r="Z11" s="157">
        <f>SUM(Z10:AB10)</f>
        <v>3</v>
      </c>
      <c r="AA11" s="158"/>
      <c r="AB11" s="159"/>
      <c r="AC11" s="157">
        <f>SUM(AC10:AE10)</f>
        <v>3</v>
      </c>
      <c r="AD11" s="158"/>
      <c r="AE11" s="159"/>
      <c r="AF11" s="6" t="s">
        <v>17</v>
      </c>
      <c r="AG11" s="12">
        <f>SUM(B11:AE11)</f>
        <v>43</v>
      </c>
      <c r="AH11" s="4"/>
      <c r="AI11" s="4"/>
      <c r="AJ11" s="4"/>
      <c r="AK11" s="4"/>
      <c r="AL11" s="4"/>
      <c r="AM11" s="4"/>
    </row>
    <row r="12" spans="1:39" ht="16.5" customHeight="1">
      <c r="A12" s="194" t="s">
        <v>42</v>
      </c>
      <c r="B12" s="17"/>
      <c r="C12" s="18">
        <v>1</v>
      </c>
      <c r="D12" s="19">
        <v>2</v>
      </c>
      <c r="E12" s="17">
        <v>2</v>
      </c>
      <c r="F12" s="18"/>
      <c r="G12" s="19">
        <v>2</v>
      </c>
      <c r="H12" s="23"/>
      <c r="I12" s="24"/>
      <c r="J12" s="25"/>
      <c r="K12" s="17">
        <v>2</v>
      </c>
      <c r="L12" s="18"/>
      <c r="M12" s="19">
        <v>1</v>
      </c>
      <c r="N12" s="17">
        <v>1</v>
      </c>
      <c r="O12" s="18">
        <v>2</v>
      </c>
      <c r="P12" s="19"/>
      <c r="Q12" s="17">
        <v>2</v>
      </c>
      <c r="R12" s="18"/>
      <c r="S12" s="19">
        <v>1</v>
      </c>
      <c r="T12" s="17">
        <v>1</v>
      </c>
      <c r="U12" s="18">
        <v>1</v>
      </c>
      <c r="V12" s="19">
        <v>1</v>
      </c>
      <c r="W12" s="17">
        <v>2</v>
      </c>
      <c r="X12" s="18">
        <v>1</v>
      </c>
      <c r="Y12" s="19"/>
      <c r="Z12" s="17"/>
      <c r="AA12" s="18">
        <v>1</v>
      </c>
      <c r="AB12" s="19">
        <v>2</v>
      </c>
      <c r="AC12" s="17">
        <v>3</v>
      </c>
      <c r="AD12" s="18"/>
      <c r="AE12" s="19"/>
      <c r="AF12" s="5" t="s">
        <v>8</v>
      </c>
      <c r="AG12" s="13"/>
      <c r="AH12" s="4"/>
      <c r="AI12" s="4"/>
      <c r="AJ12" s="4"/>
      <c r="AK12" s="4"/>
      <c r="AL12" s="4"/>
      <c r="AM12" s="4"/>
    </row>
    <row r="13" spans="1:39" ht="16.5" customHeight="1">
      <c r="A13" s="195"/>
      <c r="B13" s="20"/>
      <c r="C13" s="21">
        <v>2</v>
      </c>
      <c r="D13" s="22"/>
      <c r="E13" s="20"/>
      <c r="F13" s="21"/>
      <c r="G13" s="22">
        <v>4</v>
      </c>
      <c r="H13" s="26"/>
      <c r="I13" s="27"/>
      <c r="J13" s="28"/>
      <c r="K13" s="20">
        <v>2</v>
      </c>
      <c r="L13" s="21"/>
      <c r="M13" s="22"/>
      <c r="N13" s="20"/>
      <c r="O13" s="21"/>
      <c r="P13" s="22"/>
      <c r="Q13" s="20"/>
      <c r="R13" s="21"/>
      <c r="S13" s="22"/>
      <c r="T13" s="20"/>
      <c r="U13" s="21"/>
      <c r="V13" s="22"/>
      <c r="W13" s="20"/>
      <c r="X13" s="21"/>
      <c r="Y13" s="22"/>
      <c r="Z13" s="20">
        <v>1</v>
      </c>
      <c r="AA13" s="21"/>
      <c r="AB13" s="22">
        <v>1</v>
      </c>
      <c r="AC13" s="20"/>
      <c r="AD13" s="21"/>
      <c r="AE13" s="22"/>
      <c r="AF13" s="5" t="s">
        <v>9</v>
      </c>
      <c r="AG13" s="11"/>
      <c r="AH13" s="4"/>
      <c r="AI13" s="4"/>
      <c r="AJ13" s="4"/>
      <c r="AK13" s="4"/>
      <c r="AL13" s="4"/>
      <c r="AM13" s="4"/>
    </row>
    <row r="14" spans="1:39" s="55" customFormat="1" ht="16.5" customHeight="1">
      <c r="A14" s="195"/>
      <c r="B14" s="49">
        <f aca="true" t="shared" si="2" ref="B14:G14">SUM(B12:B13)</f>
        <v>0</v>
      </c>
      <c r="C14" s="50">
        <f t="shared" si="2"/>
        <v>3</v>
      </c>
      <c r="D14" s="51">
        <f t="shared" si="2"/>
        <v>2</v>
      </c>
      <c r="E14" s="49">
        <f t="shared" si="2"/>
        <v>2</v>
      </c>
      <c r="F14" s="50">
        <f t="shared" si="2"/>
        <v>0</v>
      </c>
      <c r="G14" s="51">
        <f t="shared" si="2"/>
        <v>6</v>
      </c>
      <c r="H14" s="46"/>
      <c r="I14" s="47"/>
      <c r="J14" s="48"/>
      <c r="K14" s="49">
        <f aca="true" t="shared" si="3" ref="K14:AE14">SUM(K12:K13)</f>
        <v>4</v>
      </c>
      <c r="L14" s="50">
        <f t="shared" si="3"/>
        <v>0</v>
      </c>
      <c r="M14" s="51">
        <f t="shared" si="3"/>
        <v>1</v>
      </c>
      <c r="N14" s="49">
        <f t="shared" si="3"/>
        <v>1</v>
      </c>
      <c r="O14" s="50">
        <f t="shared" si="3"/>
        <v>2</v>
      </c>
      <c r="P14" s="51">
        <f t="shared" si="3"/>
        <v>0</v>
      </c>
      <c r="Q14" s="49">
        <f>SUM(Q12:Q13)</f>
        <v>2</v>
      </c>
      <c r="R14" s="50">
        <f>SUM(R12:R13)</f>
        <v>0</v>
      </c>
      <c r="S14" s="51">
        <f>SUM(S12:S13)</f>
        <v>1</v>
      </c>
      <c r="T14" s="49">
        <f t="shared" si="3"/>
        <v>1</v>
      </c>
      <c r="U14" s="50">
        <f t="shared" si="3"/>
        <v>1</v>
      </c>
      <c r="V14" s="51">
        <f t="shared" si="3"/>
        <v>1</v>
      </c>
      <c r="W14" s="49">
        <f t="shared" si="3"/>
        <v>2</v>
      </c>
      <c r="X14" s="50">
        <f t="shared" si="3"/>
        <v>1</v>
      </c>
      <c r="Y14" s="51">
        <f t="shared" si="3"/>
        <v>0</v>
      </c>
      <c r="Z14" s="49">
        <f t="shared" si="3"/>
        <v>1</v>
      </c>
      <c r="AA14" s="50">
        <f t="shared" si="3"/>
        <v>1</v>
      </c>
      <c r="AB14" s="51">
        <f t="shared" si="3"/>
        <v>3</v>
      </c>
      <c r="AC14" s="49">
        <f t="shared" si="3"/>
        <v>3</v>
      </c>
      <c r="AD14" s="50">
        <f t="shared" si="3"/>
        <v>0</v>
      </c>
      <c r="AE14" s="51">
        <f t="shared" si="3"/>
        <v>0</v>
      </c>
      <c r="AF14" s="52" t="s">
        <v>10</v>
      </c>
      <c r="AG14" s="53"/>
      <c r="AH14" s="54"/>
      <c r="AI14" s="54"/>
      <c r="AJ14" s="54"/>
      <c r="AK14" s="54"/>
      <c r="AL14" s="54"/>
      <c r="AM14" s="54"/>
    </row>
    <row r="15" spans="1:39" ht="16.5" customHeight="1">
      <c r="A15" s="196"/>
      <c r="B15" s="157">
        <f>SUM(B14:D14)</f>
        <v>5</v>
      </c>
      <c r="C15" s="158"/>
      <c r="D15" s="159"/>
      <c r="E15" s="157">
        <f>SUM(E14:G14)</f>
        <v>8</v>
      </c>
      <c r="F15" s="158"/>
      <c r="G15" s="159"/>
      <c r="H15" s="30"/>
      <c r="I15" s="31"/>
      <c r="J15" s="32"/>
      <c r="K15" s="157">
        <f>SUM(K14:M14)</f>
        <v>5</v>
      </c>
      <c r="L15" s="158"/>
      <c r="M15" s="159"/>
      <c r="N15" s="157">
        <f>SUM(N14:P14)</f>
        <v>3</v>
      </c>
      <c r="O15" s="158"/>
      <c r="P15" s="159"/>
      <c r="Q15" s="157">
        <f>SUM(Q14:S14)</f>
        <v>3</v>
      </c>
      <c r="R15" s="158"/>
      <c r="S15" s="159"/>
      <c r="T15" s="157">
        <f>SUM(T14:V14)</f>
        <v>3</v>
      </c>
      <c r="U15" s="158"/>
      <c r="V15" s="159"/>
      <c r="W15" s="157">
        <f>SUM(W14:Y14)</f>
        <v>3</v>
      </c>
      <c r="X15" s="158"/>
      <c r="Y15" s="159"/>
      <c r="Z15" s="157">
        <f>SUM(Z14:AB14)</f>
        <v>5</v>
      </c>
      <c r="AA15" s="158"/>
      <c r="AB15" s="159"/>
      <c r="AC15" s="157">
        <f>SUM(AC14:AE14)</f>
        <v>3</v>
      </c>
      <c r="AD15" s="158"/>
      <c r="AE15" s="159"/>
      <c r="AF15" s="6" t="s">
        <v>17</v>
      </c>
      <c r="AG15" s="12">
        <f>SUM(B15:AE15)</f>
        <v>38</v>
      </c>
      <c r="AH15" s="4"/>
      <c r="AI15" s="4"/>
      <c r="AJ15" s="4"/>
      <c r="AK15" s="4"/>
      <c r="AL15" s="4"/>
      <c r="AM15" s="4"/>
    </row>
    <row r="16" spans="1:39" ht="16.5" customHeight="1">
      <c r="A16" s="194" t="s">
        <v>6</v>
      </c>
      <c r="B16" s="17">
        <v>3</v>
      </c>
      <c r="C16" s="18"/>
      <c r="D16" s="19">
        <v>1</v>
      </c>
      <c r="E16" s="17">
        <v>1</v>
      </c>
      <c r="F16" s="18"/>
      <c r="G16" s="19">
        <v>3</v>
      </c>
      <c r="H16" s="17">
        <v>1</v>
      </c>
      <c r="I16" s="18"/>
      <c r="J16" s="19">
        <v>2</v>
      </c>
      <c r="K16" s="23"/>
      <c r="L16" s="24"/>
      <c r="M16" s="25"/>
      <c r="N16" s="17">
        <v>1</v>
      </c>
      <c r="O16" s="18">
        <v>2</v>
      </c>
      <c r="P16" s="19"/>
      <c r="Q16" s="17">
        <v>1</v>
      </c>
      <c r="R16" s="18"/>
      <c r="S16" s="19">
        <v>2</v>
      </c>
      <c r="T16" s="17">
        <v>2</v>
      </c>
      <c r="U16" s="18"/>
      <c r="V16" s="19">
        <v>1</v>
      </c>
      <c r="W16" s="17">
        <v>1</v>
      </c>
      <c r="X16" s="18">
        <v>1</v>
      </c>
      <c r="Y16" s="19">
        <v>1</v>
      </c>
      <c r="Z16" s="17">
        <v>3</v>
      </c>
      <c r="AA16" s="18">
        <v>1</v>
      </c>
      <c r="AB16" s="19"/>
      <c r="AC16" s="17">
        <v>1</v>
      </c>
      <c r="AD16" s="18">
        <v>2</v>
      </c>
      <c r="AE16" s="19"/>
      <c r="AF16" s="5" t="s">
        <v>8</v>
      </c>
      <c r="AG16" s="11"/>
      <c r="AH16" s="4"/>
      <c r="AI16" s="4"/>
      <c r="AJ16" s="4"/>
      <c r="AK16" s="4"/>
      <c r="AL16" s="4"/>
      <c r="AM16" s="4"/>
    </row>
    <row r="17" spans="1:39" ht="16.5" customHeight="1">
      <c r="A17" s="195"/>
      <c r="B17" s="20">
        <v>3</v>
      </c>
      <c r="C17" s="21"/>
      <c r="D17" s="22">
        <v>1</v>
      </c>
      <c r="E17" s="20">
        <v>2</v>
      </c>
      <c r="F17" s="21"/>
      <c r="G17" s="22">
        <v>1</v>
      </c>
      <c r="H17" s="20"/>
      <c r="I17" s="21"/>
      <c r="J17" s="22">
        <v>2</v>
      </c>
      <c r="K17" s="26"/>
      <c r="L17" s="27"/>
      <c r="M17" s="28"/>
      <c r="N17" s="20"/>
      <c r="O17" s="21"/>
      <c r="P17" s="22"/>
      <c r="Q17" s="20"/>
      <c r="R17" s="21"/>
      <c r="S17" s="22"/>
      <c r="T17" s="20">
        <v>1</v>
      </c>
      <c r="U17" s="21"/>
      <c r="V17" s="22">
        <v>1</v>
      </c>
      <c r="W17" s="20"/>
      <c r="X17" s="21"/>
      <c r="Y17" s="22"/>
      <c r="Z17" s="20"/>
      <c r="AA17" s="21"/>
      <c r="AB17" s="22"/>
      <c r="AC17" s="20"/>
      <c r="AD17" s="21"/>
      <c r="AE17" s="22"/>
      <c r="AF17" s="5" t="s">
        <v>9</v>
      </c>
      <c r="AG17" s="11"/>
      <c r="AH17" s="4"/>
      <c r="AI17" s="4"/>
      <c r="AJ17" s="4"/>
      <c r="AK17" s="4"/>
      <c r="AL17" s="4"/>
      <c r="AM17" s="4"/>
    </row>
    <row r="18" spans="1:39" s="55" customFormat="1" ht="16.5" customHeight="1">
      <c r="A18" s="195"/>
      <c r="B18" s="49">
        <f aca="true" t="shared" si="4" ref="B18:J18">SUM(B16:B17)</f>
        <v>6</v>
      </c>
      <c r="C18" s="50">
        <f t="shared" si="4"/>
        <v>0</v>
      </c>
      <c r="D18" s="51">
        <f t="shared" si="4"/>
        <v>2</v>
      </c>
      <c r="E18" s="49">
        <f t="shared" si="4"/>
        <v>3</v>
      </c>
      <c r="F18" s="50">
        <f t="shared" si="4"/>
        <v>0</v>
      </c>
      <c r="G18" s="51">
        <f t="shared" si="4"/>
        <v>4</v>
      </c>
      <c r="H18" s="49">
        <f t="shared" si="4"/>
        <v>1</v>
      </c>
      <c r="I18" s="50">
        <f t="shared" si="4"/>
        <v>0</v>
      </c>
      <c r="J18" s="51">
        <f t="shared" si="4"/>
        <v>4</v>
      </c>
      <c r="K18" s="46"/>
      <c r="L18" s="47"/>
      <c r="M18" s="48"/>
      <c r="N18" s="49">
        <f aca="true" t="shared" si="5" ref="N18:AE18">SUM(N16:N17)</f>
        <v>1</v>
      </c>
      <c r="O18" s="50">
        <f t="shared" si="5"/>
        <v>2</v>
      </c>
      <c r="P18" s="51">
        <f t="shared" si="5"/>
        <v>0</v>
      </c>
      <c r="Q18" s="49">
        <f>SUM(Q16:Q17)</f>
        <v>1</v>
      </c>
      <c r="R18" s="50">
        <f>SUM(R16:R17)</f>
        <v>0</v>
      </c>
      <c r="S18" s="51">
        <f>SUM(S16:S17)</f>
        <v>2</v>
      </c>
      <c r="T18" s="49">
        <f t="shared" si="5"/>
        <v>3</v>
      </c>
      <c r="U18" s="50">
        <f t="shared" si="5"/>
        <v>0</v>
      </c>
      <c r="V18" s="51">
        <f t="shared" si="5"/>
        <v>2</v>
      </c>
      <c r="W18" s="49">
        <f t="shared" si="5"/>
        <v>1</v>
      </c>
      <c r="X18" s="50">
        <f t="shared" si="5"/>
        <v>1</v>
      </c>
      <c r="Y18" s="51">
        <f t="shared" si="5"/>
        <v>1</v>
      </c>
      <c r="Z18" s="49">
        <f t="shared" si="5"/>
        <v>3</v>
      </c>
      <c r="AA18" s="50">
        <f t="shared" si="5"/>
        <v>1</v>
      </c>
      <c r="AB18" s="51">
        <f t="shared" si="5"/>
        <v>0</v>
      </c>
      <c r="AC18" s="49">
        <f t="shared" si="5"/>
        <v>1</v>
      </c>
      <c r="AD18" s="50">
        <f t="shared" si="5"/>
        <v>2</v>
      </c>
      <c r="AE18" s="51">
        <f t="shared" si="5"/>
        <v>0</v>
      </c>
      <c r="AF18" s="52" t="s">
        <v>10</v>
      </c>
      <c r="AG18" s="53"/>
      <c r="AH18" s="54"/>
      <c r="AI18" s="54"/>
      <c r="AJ18" s="54"/>
      <c r="AK18" s="54"/>
      <c r="AL18" s="54"/>
      <c r="AM18" s="54"/>
    </row>
    <row r="19" spans="1:39" ht="16.5" customHeight="1">
      <c r="A19" s="196"/>
      <c r="B19" s="157">
        <f>SUM(B18:D18)</f>
        <v>8</v>
      </c>
      <c r="C19" s="158"/>
      <c r="D19" s="159"/>
      <c r="E19" s="157">
        <f>SUM(E18:G18)</f>
        <v>7</v>
      </c>
      <c r="F19" s="158"/>
      <c r="G19" s="159"/>
      <c r="H19" s="157">
        <f>SUM(H18:J18)</f>
        <v>5</v>
      </c>
      <c r="I19" s="158"/>
      <c r="J19" s="159"/>
      <c r="K19" s="30"/>
      <c r="L19" s="31"/>
      <c r="M19" s="32"/>
      <c r="N19" s="157">
        <f>SUM(N18:P18)</f>
        <v>3</v>
      </c>
      <c r="O19" s="158"/>
      <c r="P19" s="159"/>
      <c r="Q19" s="157">
        <f>SUM(Q18:S18)</f>
        <v>3</v>
      </c>
      <c r="R19" s="158"/>
      <c r="S19" s="159"/>
      <c r="T19" s="157">
        <f>SUM(T18:V18)</f>
        <v>5</v>
      </c>
      <c r="U19" s="158"/>
      <c r="V19" s="159"/>
      <c r="W19" s="157">
        <f>SUM(W18:Y18)</f>
        <v>3</v>
      </c>
      <c r="X19" s="158"/>
      <c r="Y19" s="159"/>
      <c r="Z19" s="157">
        <f>SUM(Z18:AB18)</f>
        <v>4</v>
      </c>
      <c r="AA19" s="158"/>
      <c r="AB19" s="159"/>
      <c r="AC19" s="157">
        <f>SUM(AC18:AE18)</f>
        <v>3</v>
      </c>
      <c r="AD19" s="158"/>
      <c r="AE19" s="159"/>
      <c r="AF19" s="6" t="s">
        <v>17</v>
      </c>
      <c r="AG19" s="12">
        <f>SUM(B19:AE19)</f>
        <v>41</v>
      </c>
      <c r="AH19" s="4"/>
      <c r="AI19" s="4"/>
      <c r="AJ19" s="4"/>
      <c r="AK19" s="4"/>
      <c r="AL19" s="4"/>
      <c r="AM19" s="4"/>
    </row>
    <row r="20" spans="1:39" ht="16.5" customHeight="1">
      <c r="A20" s="194" t="s">
        <v>7</v>
      </c>
      <c r="B20" s="17"/>
      <c r="C20" s="18">
        <v>1</v>
      </c>
      <c r="D20" s="19">
        <v>2</v>
      </c>
      <c r="E20" s="17">
        <v>1</v>
      </c>
      <c r="F20" s="18">
        <v>2</v>
      </c>
      <c r="G20" s="19"/>
      <c r="H20" s="17"/>
      <c r="I20" s="18">
        <v>2</v>
      </c>
      <c r="J20" s="19">
        <v>1</v>
      </c>
      <c r="K20" s="17"/>
      <c r="L20" s="18">
        <v>2</v>
      </c>
      <c r="M20" s="19">
        <v>1</v>
      </c>
      <c r="N20" s="23"/>
      <c r="O20" s="24"/>
      <c r="P20" s="25"/>
      <c r="Q20" s="17">
        <v>1</v>
      </c>
      <c r="R20" s="18">
        <v>1</v>
      </c>
      <c r="S20" s="19">
        <v>1</v>
      </c>
      <c r="T20" s="17">
        <v>1</v>
      </c>
      <c r="U20" s="18">
        <v>1</v>
      </c>
      <c r="V20" s="19">
        <v>1</v>
      </c>
      <c r="W20" s="17">
        <v>1</v>
      </c>
      <c r="X20" s="18">
        <v>1</v>
      </c>
      <c r="Y20" s="19">
        <v>1</v>
      </c>
      <c r="Z20" s="17"/>
      <c r="AA20" s="18">
        <v>1</v>
      </c>
      <c r="AB20" s="19">
        <v>2</v>
      </c>
      <c r="AC20" s="17">
        <v>2</v>
      </c>
      <c r="AD20" s="18"/>
      <c r="AE20" s="19">
        <v>1</v>
      </c>
      <c r="AF20" s="5" t="s">
        <v>8</v>
      </c>
      <c r="AG20" s="11"/>
      <c r="AH20" s="4"/>
      <c r="AI20" s="4"/>
      <c r="AJ20" s="4"/>
      <c r="AK20" s="4"/>
      <c r="AL20" s="4"/>
      <c r="AM20" s="4"/>
    </row>
    <row r="21" spans="1:39" ht="16.5" customHeight="1">
      <c r="A21" s="195"/>
      <c r="B21" s="20"/>
      <c r="C21" s="21"/>
      <c r="D21" s="22"/>
      <c r="E21" s="20">
        <v>1</v>
      </c>
      <c r="F21" s="21"/>
      <c r="G21" s="22">
        <v>1</v>
      </c>
      <c r="H21" s="20"/>
      <c r="I21" s="21"/>
      <c r="J21" s="22"/>
      <c r="K21" s="20"/>
      <c r="L21" s="21"/>
      <c r="M21" s="22"/>
      <c r="N21" s="26"/>
      <c r="O21" s="27"/>
      <c r="P21" s="28"/>
      <c r="Q21" s="20"/>
      <c r="R21" s="21">
        <v>1</v>
      </c>
      <c r="S21" s="22">
        <v>1</v>
      </c>
      <c r="T21" s="20"/>
      <c r="U21" s="21"/>
      <c r="V21" s="22"/>
      <c r="W21" s="20">
        <v>1</v>
      </c>
      <c r="X21" s="21">
        <v>1</v>
      </c>
      <c r="Y21" s="22"/>
      <c r="Z21" s="20"/>
      <c r="AA21" s="21"/>
      <c r="AB21" s="22"/>
      <c r="AC21" s="20"/>
      <c r="AD21" s="21"/>
      <c r="AE21" s="22"/>
      <c r="AF21" s="5" t="s">
        <v>9</v>
      </c>
      <c r="AG21" s="11"/>
      <c r="AH21" s="4"/>
      <c r="AI21" s="4"/>
      <c r="AJ21" s="4"/>
      <c r="AK21" s="4"/>
      <c r="AL21" s="4"/>
      <c r="AM21" s="4"/>
    </row>
    <row r="22" spans="1:39" s="55" customFormat="1" ht="16.5" customHeight="1">
      <c r="A22" s="195"/>
      <c r="B22" s="49">
        <f aca="true" t="shared" si="6" ref="B22:M22">SUM(B20:B21)</f>
        <v>0</v>
      </c>
      <c r="C22" s="50">
        <f t="shared" si="6"/>
        <v>1</v>
      </c>
      <c r="D22" s="51">
        <f t="shared" si="6"/>
        <v>2</v>
      </c>
      <c r="E22" s="49">
        <f t="shared" si="6"/>
        <v>2</v>
      </c>
      <c r="F22" s="50">
        <f t="shared" si="6"/>
        <v>2</v>
      </c>
      <c r="G22" s="51">
        <f t="shared" si="6"/>
        <v>1</v>
      </c>
      <c r="H22" s="49">
        <f t="shared" si="6"/>
        <v>0</v>
      </c>
      <c r="I22" s="50">
        <f t="shared" si="6"/>
        <v>2</v>
      </c>
      <c r="J22" s="51">
        <f t="shared" si="6"/>
        <v>1</v>
      </c>
      <c r="K22" s="49">
        <f t="shared" si="6"/>
        <v>0</v>
      </c>
      <c r="L22" s="50">
        <f t="shared" si="6"/>
        <v>2</v>
      </c>
      <c r="M22" s="51">
        <f t="shared" si="6"/>
        <v>1</v>
      </c>
      <c r="N22" s="46"/>
      <c r="O22" s="47"/>
      <c r="P22" s="48"/>
      <c r="Q22" s="49">
        <f>SUM(Q20:Q21)</f>
        <v>1</v>
      </c>
      <c r="R22" s="50">
        <f>SUM(R20:R21)</f>
        <v>2</v>
      </c>
      <c r="S22" s="51">
        <f>SUM(S20:S21)</f>
        <v>2</v>
      </c>
      <c r="T22" s="49">
        <f aca="true" t="shared" si="7" ref="T22:AE22">SUM(T20:T21)</f>
        <v>1</v>
      </c>
      <c r="U22" s="50">
        <f t="shared" si="7"/>
        <v>1</v>
      </c>
      <c r="V22" s="51">
        <f t="shared" si="7"/>
        <v>1</v>
      </c>
      <c r="W22" s="49">
        <f t="shared" si="7"/>
        <v>2</v>
      </c>
      <c r="X22" s="50">
        <f t="shared" si="7"/>
        <v>2</v>
      </c>
      <c r="Y22" s="51">
        <f t="shared" si="7"/>
        <v>1</v>
      </c>
      <c r="Z22" s="49">
        <f t="shared" si="7"/>
        <v>0</v>
      </c>
      <c r="AA22" s="50">
        <f t="shared" si="7"/>
        <v>1</v>
      </c>
      <c r="AB22" s="51">
        <f t="shared" si="7"/>
        <v>2</v>
      </c>
      <c r="AC22" s="49">
        <f t="shared" si="7"/>
        <v>2</v>
      </c>
      <c r="AD22" s="50">
        <f t="shared" si="7"/>
        <v>0</v>
      </c>
      <c r="AE22" s="51">
        <f t="shared" si="7"/>
        <v>1</v>
      </c>
      <c r="AF22" s="52" t="s">
        <v>10</v>
      </c>
      <c r="AG22" s="53"/>
      <c r="AH22" s="54"/>
      <c r="AI22" s="54"/>
      <c r="AJ22" s="54"/>
      <c r="AK22" s="54"/>
      <c r="AL22" s="54"/>
      <c r="AM22" s="54"/>
    </row>
    <row r="23" spans="1:39" ht="16.5" customHeight="1">
      <c r="A23" s="196"/>
      <c r="B23" s="157">
        <f>SUM(B22:D22)</f>
        <v>3</v>
      </c>
      <c r="C23" s="158"/>
      <c r="D23" s="159"/>
      <c r="E23" s="157">
        <f>SUM(E22:G22)</f>
        <v>5</v>
      </c>
      <c r="F23" s="158"/>
      <c r="G23" s="159"/>
      <c r="H23" s="157">
        <f>SUM(H22:J22)</f>
        <v>3</v>
      </c>
      <c r="I23" s="158"/>
      <c r="J23" s="159"/>
      <c r="K23" s="157">
        <f>SUM(K22:M22)</f>
        <v>3</v>
      </c>
      <c r="L23" s="158"/>
      <c r="M23" s="159"/>
      <c r="N23" s="30"/>
      <c r="O23" s="31"/>
      <c r="P23" s="32"/>
      <c r="Q23" s="157">
        <f>SUM(Q22:S22)</f>
        <v>5</v>
      </c>
      <c r="R23" s="158"/>
      <c r="S23" s="159"/>
      <c r="T23" s="157">
        <f>SUM(T22:V22)</f>
        <v>3</v>
      </c>
      <c r="U23" s="158"/>
      <c r="V23" s="159"/>
      <c r="W23" s="157">
        <f>SUM(W22:Y22)</f>
        <v>5</v>
      </c>
      <c r="X23" s="158"/>
      <c r="Y23" s="159"/>
      <c r="Z23" s="157">
        <f>SUM(Z22:AB22)</f>
        <v>3</v>
      </c>
      <c r="AA23" s="158"/>
      <c r="AB23" s="159"/>
      <c r="AC23" s="157">
        <f>SUM(AC22:AE22)</f>
        <v>3</v>
      </c>
      <c r="AD23" s="158"/>
      <c r="AE23" s="159"/>
      <c r="AF23" s="6" t="s">
        <v>17</v>
      </c>
      <c r="AG23" s="12">
        <f>SUM(B23:AE23)</f>
        <v>33</v>
      </c>
      <c r="AH23" s="4"/>
      <c r="AI23" s="4"/>
      <c r="AJ23" s="4"/>
      <c r="AK23" s="4"/>
      <c r="AL23" s="4"/>
      <c r="AM23" s="4"/>
    </row>
    <row r="24" spans="1:39" ht="16.5" customHeight="1">
      <c r="A24" s="194" t="s">
        <v>53</v>
      </c>
      <c r="B24" s="17">
        <v>2</v>
      </c>
      <c r="C24" s="18">
        <v>1</v>
      </c>
      <c r="D24" s="19"/>
      <c r="E24" s="17">
        <v>1</v>
      </c>
      <c r="F24" s="18"/>
      <c r="G24" s="19">
        <v>3</v>
      </c>
      <c r="H24" s="17">
        <v>1</v>
      </c>
      <c r="I24" s="18"/>
      <c r="J24" s="19">
        <v>2</v>
      </c>
      <c r="K24" s="17">
        <v>2</v>
      </c>
      <c r="L24" s="18"/>
      <c r="M24" s="19">
        <v>1</v>
      </c>
      <c r="N24" s="17">
        <v>1</v>
      </c>
      <c r="O24" s="18">
        <v>1</v>
      </c>
      <c r="P24" s="19">
        <v>1</v>
      </c>
      <c r="Q24" s="23"/>
      <c r="R24" s="24"/>
      <c r="S24" s="25"/>
      <c r="T24" s="17">
        <v>1</v>
      </c>
      <c r="U24" s="18"/>
      <c r="V24" s="19">
        <v>2</v>
      </c>
      <c r="W24" s="17">
        <v>2</v>
      </c>
      <c r="X24" s="18">
        <v>1</v>
      </c>
      <c r="Y24" s="19"/>
      <c r="Z24" s="17">
        <v>2</v>
      </c>
      <c r="AA24" s="18"/>
      <c r="AB24" s="19">
        <v>1</v>
      </c>
      <c r="AC24" s="17">
        <v>1</v>
      </c>
      <c r="AD24" s="18">
        <v>2</v>
      </c>
      <c r="AE24" s="19"/>
      <c r="AF24" s="5" t="s">
        <v>8</v>
      </c>
      <c r="AG24" s="11"/>
      <c r="AH24" s="4"/>
      <c r="AI24" s="4"/>
      <c r="AJ24" s="4"/>
      <c r="AK24" s="4"/>
      <c r="AL24" s="4"/>
      <c r="AM24" s="4"/>
    </row>
    <row r="25" spans="1:39" ht="16.5" customHeight="1">
      <c r="A25" s="195"/>
      <c r="B25" s="20"/>
      <c r="C25" s="21">
        <v>1</v>
      </c>
      <c r="D25" s="22">
        <v>1</v>
      </c>
      <c r="E25" s="20"/>
      <c r="F25" s="21"/>
      <c r="G25" s="22"/>
      <c r="H25" s="20"/>
      <c r="I25" s="21"/>
      <c r="J25" s="22"/>
      <c r="K25" s="20"/>
      <c r="L25" s="21"/>
      <c r="M25" s="22"/>
      <c r="N25" s="20">
        <v>1</v>
      </c>
      <c r="O25" s="21">
        <v>1</v>
      </c>
      <c r="P25" s="22"/>
      <c r="Q25" s="26"/>
      <c r="R25" s="27"/>
      <c r="S25" s="28"/>
      <c r="T25" s="20"/>
      <c r="U25" s="21"/>
      <c r="V25" s="22"/>
      <c r="W25" s="20"/>
      <c r="X25" s="21">
        <v>2</v>
      </c>
      <c r="Y25" s="22"/>
      <c r="Z25" s="20"/>
      <c r="AA25" s="21"/>
      <c r="AB25" s="22"/>
      <c r="AC25" s="20"/>
      <c r="AD25" s="21"/>
      <c r="AE25" s="22"/>
      <c r="AF25" s="5" t="s">
        <v>9</v>
      </c>
      <c r="AG25" s="11"/>
      <c r="AH25" s="4"/>
      <c r="AI25" s="4"/>
      <c r="AJ25" s="4"/>
      <c r="AK25" s="4"/>
      <c r="AL25" s="4"/>
      <c r="AM25" s="4"/>
    </row>
    <row r="26" spans="1:39" s="55" customFormat="1" ht="16.5" customHeight="1">
      <c r="A26" s="195"/>
      <c r="B26" s="49">
        <f aca="true" t="shared" si="8" ref="B26:M26">SUM(B24:B25)</f>
        <v>2</v>
      </c>
      <c r="C26" s="50">
        <f t="shared" si="8"/>
        <v>2</v>
      </c>
      <c r="D26" s="51">
        <f t="shared" si="8"/>
        <v>1</v>
      </c>
      <c r="E26" s="49">
        <f t="shared" si="8"/>
        <v>1</v>
      </c>
      <c r="F26" s="50">
        <f t="shared" si="8"/>
        <v>0</v>
      </c>
      <c r="G26" s="51">
        <f t="shared" si="8"/>
        <v>3</v>
      </c>
      <c r="H26" s="49">
        <f t="shared" si="8"/>
        <v>1</v>
      </c>
      <c r="I26" s="50">
        <f t="shared" si="8"/>
        <v>0</v>
      </c>
      <c r="J26" s="51">
        <f t="shared" si="8"/>
        <v>2</v>
      </c>
      <c r="K26" s="49">
        <f t="shared" si="8"/>
        <v>2</v>
      </c>
      <c r="L26" s="50">
        <f t="shared" si="8"/>
        <v>0</v>
      </c>
      <c r="M26" s="51">
        <f t="shared" si="8"/>
        <v>1</v>
      </c>
      <c r="N26" s="49">
        <f aca="true" t="shared" si="9" ref="N26:AE26">SUM(N24:N25)</f>
        <v>2</v>
      </c>
      <c r="O26" s="50">
        <f t="shared" si="9"/>
        <v>2</v>
      </c>
      <c r="P26" s="51">
        <f t="shared" si="9"/>
        <v>1</v>
      </c>
      <c r="Q26" s="46"/>
      <c r="R26" s="47"/>
      <c r="S26" s="48"/>
      <c r="T26" s="49">
        <f t="shared" si="9"/>
        <v>1</v>
      </c>
      <c r="U26" s="50">
        <f t="shared" si="9"/>
        <v>0</v>
      </c>
      <c r="V26" s="51">
        <f t="shared" si="9"/>
        <v>2</v>
      </c>
      <c r="W26" s="49">
        <f t="shared" si="9"/>
        <v>2</v>
      </c>
      <c r="X26" s="50">
        <f t="shared" si="9"/>
        <v>3</v>
      </c>
      <c r="Y26" s="51">
        <f t="shared" si="9"/>
        <v>0</v>
      </c>
      <c r="Z26" s="49">
        <f t="shared" si="9"/>
        <v>2</v>
      </c>
      <c r="AA26" s="50">
        <f t="shared" si="9"/>
        <v>0</v>
      </c>
      <c r="AB26" s="51">
        <f t="shared" si="9"/>
        <v>1</v>
      </c>
      <c r="AC26" s="49">
        <f t="shared" si="9"/>
        <v>1</v>
      </c>
      <c r="AD26" s="50">
        <f t="shared" si="9"/>
        <v>2</v>
      </c>
      <c r="AE26" s="51">
        <f t="shared" si="9"/>
        <v>0</v>
      </c>
      <c r="AF26" s="52" t="s">
        <v>10</v>
      </c>
      <c r="AG26" s="53"/>
      <c r="AH26" s="54"/>
      <c r="AI26" s="54"/>
      <c r="AJ26" s="54"/>
      <c r="AK26" s="54"/>
      <c r="AL26" s="54"/>
      <c r="AM26" s="54"/>
    </row>
    <row r="27" spans="1:39" ht="16.5" customHeight="1">
      <c r="A27" s="196"/>
      <c r="B27" s="157">
        <f>SUM(B26:D26)</f>
        <v>5</v>
      </c>
      <c r="C27" s="158"/>
      <c r="D27" s="159"/>
      <c r="E27" s="157">
        <f>SUM(E26:G26)</f>
        <v>4</v>
      </c>
      <c r="F27" s="158"/>
      <c r="G27" s="159"/>
      <c r="H27" s="157">
        <f>SUM(H26:J26)</f>
        <v>3</v>
      </c>
      <c r="I27" s="158"/>
      <c r="J27" s="159"/>
      <c r="K27" s="157">
        <f>SUM(K26:M26)</f>
        <v>3</v>
      </c>
      <c r="L27" s="158"/>
      <c r="M27" s="159"/>
      <c r="N27" s="157">
        <f>SUM(N26:P26)</f>
        <v>5</v>
      </c>
      <c r="O27" s="158"/>
      <c r="P27" s="159"/>
      <c r="Q27" s="30"/>
      <c r="R27" s="31"/>
      <c r="S27" s="32"/>
      <c r="T27" s="157">
        <f>SUM(T26:V26)</f>
        <v>3</v>
      </c>
      <c r="U27" s="158"/>
      <c r="V27" s="159"/>
      <c r="W27" s="157">
        <f>SUM(W26:Y26)</f>
        <v>5</v>
      </c>
      <c r="X27" s="158"/>
      <c r="Y27" s="159"/>
      <c r="Z27" s="157">
        <f>SUM(Z26:AB26)</f>
        <v>3</v>
      </c>
      <c r="AA27" s="158"/>
      <c r="AB27" s="159"/>
      <c r="AC27" s="157">
        <f>SUM(AC26:AE26)</f>
        <v>3</v>
      </c>
      <c r="AD27" s="158"/>
      <c r="AE27" s="159"/>
      <c r="AF27" s="6" t="s">
        <v>17</v>
      </c>
      <c r="AG27" s="12">
        <f>SUM(B27:AE27)</f>
        <v>34</v>
      </c>
      <c r="AH27" s="4"/>
      <c r="AI27" s="4"/>
      <c r="AJ27" s="4"/>
      <c r="AK27" s="4"/>
      <c r="AL27" s="4"/>
      <c r="AM27" s="4"/>
    </row>
    <row r="28" spans="1:39" ht="16.5" customHeight="1">
      <c r="A28" s="194" t="s">
        <v>1</v>
      </c>
      <c r="B28" s="17">
        <v>1</v>
      </c>
      <c r="C28" s="18">
        <v>1</v>
      </c>
      <c r="D28" s="19">
        <v>1</v>
      </c>
      <c r="E28" s="17">
        <v>1</v>
      </c>
      <c r="F28" s="18"/>
      <c r="G28" s="19">
        <v>3</v>
      </c>
      <c r="H28" s="17">
        <v>1</v>
      </c>
      <c r="I28" s="18">
        <v>1</v>
      </c>
      <c r="J28" s="19">
        <v>1</v>
      </c>
      <c r="K28" s="17">
        <v>1</v>
      </c>
      <c r="L28" s="18"/>
      <c r="M28" s="19">
        <v>2</v>
      </c>
      <c r="N28" s="17">
        <v>1</v>
      </c>
      <c r="O28" s="18">
        <v>1</v>
      </c>
      <c r="P28" s="19">
        <v>1</v>
      </c>
      <c r="Q28" s="17">
        <v>2</v>
      </c>
      <c r="R28" s="18"/>
      <c r="S28" s="19">
        <v>1</v>
      </c>
      <c r="T28" s="23"/>
      <c r="U28" s="24"/>
      <c r="V28" s="25"/>
      <c r="W28" s="17">
        <v>1</v>
      </c>
      <c r="X28" s="18"/>
      <c r="Y28" s="19">
        <v>2</v>
      </c>
      <c r="Z28" s="17">
        <v>3</v>
      </c>
      <c r="AA28" s="18"/>
      <c r="AB28" s="19"/>
      <c r="AC28" s="17">
        <v>2</v>
      </c>
      <c r="AD28" s="18"/>
      <c r="AE28" s="19">
        <v>1</v>
      </c>
      <c r="AF28" s="5" t="s">
        <v>8</v>
      </c>
      <c r="AG28" s="11"/>
      <c r="AH28" s="4"/>
      <c r="AI28" s="4"/>
      <c r="AJ28" s="4"/>
      <c r="AK28" s="4"/>
      <c r="AL28" s="4"/>
      <c r="AM28" s="4"/>
    </row>
    <row r="29" spans="1:39" ht="16.5" customHeight="1">
      <c r="A29" s="195"/>
      <c r="B29" s="20"/>
      <c r="C29" s="21"/>
      <c r="D29" s="22"/>
      <c r="E29" s="20"/>
      <c r="F29" s="21"/>
      <c r="G29" s="22"/>
      <c r="H29" s="20"/>
      <c r="I29" s="21"/>
      <c r="J29" s="22"/>
      <c r="K29" s="20">
        <v>1</v>
      </c>
      <c r="L29" s="21"/>
      <c r="M29" s="22">
        <v>1</v>
      </c>
      <c r="N29" s="20"/>
      <c r="O29" s="21"/>
      <c r="P29" s="22"/>
      <c r="Q29" s="20"/>
      <c r="R29" s="21"/>
      <c r="S29" s="22"/>
      <c r="T29" s="26"/>
      <c r="U29" s="27"/>
      <c r="V29" s="28"/>
      <c r="W29" s="20"/>
      <c r="X29" s="21"/>
      <c r="Y29" s="22"/>
      <c r="Z29" s="20"/>
      <c r="AA29" s="21">
        <v>1</v>
      </c>
      <c r="AB29" s="22">
        <v>1</v>
      </c>
      <c r="AC29" s="20">
        <v>2</v>
      </c>
      <c r="AD29" s="21"/>
      <c r="AE29" s="22"/>
      <c r="AF29" s="5" t="s">
        <v>9</v>
      </c>
      <c r="AG29" s="11"/>
      <c r="AH29" s="4"/>
      <c r="AI29" s="4"/>
      <c r="AJ29" s="4"/>
      <c r="AK29" s="4"/>
      <c r="AL29" s="4"/>
      <c r="AM29" s="4"/>
    </row>
    <row r="30" spans="1:39" s="55" customFormat="1" ht="16.5" customHeight="1">
      <c r="A30" s="195"/>
      <c r="B30" s="49">
        <f aca="true" t="shared" si="10" ref="B30:P30">SUM(B28:B29)</f>
        <v>1</v>
      </c>
      <c r="C30" s="50">
        <f t="shared" si="10"/>
        <v>1</v>
      </c>
      <c r="D30" s="51">
        <f t="shared" si="10"/>
        <v>1</v>
      </c>
      <c r="E30" s="49">
        <f t="shared" si="10"/>
        <v>1</v>
      </c>
      <c r="F30" s="50">
        <f t="shared" si="10"/>
        <v>0</v>
      </c>
      <c r="G30" s="51">
        <f t="shared" si="10"/>
        <v>3</v>
      </c>
      <c r="H30" s="49">
        <f t="shared" si="10"/>
        <v>1</v>
      </c>
      <c r="I30" s="50">
        <f t="shared" si="10"/>
        <v>1</v>
      </c>
      <c r="J30" s="51">
        <f t="shared" si="10"/>
        <v>1</v>
      </c>
      <c r="K30" s="49">
        <f t="shared" si="10"/>
        <v>2</v>
      </c>
      <c r="L30" s="50">
        <f t="shared" si="10"/>
        <v>0</v>
      </c>
      <c r="M30" s="51">
        <f t="shared" si="10"/>
        <v>3</v>
      </c>
      <c r="N30" s="49">
        <f t="shared" si="10"/>
        <v>1</v>
      </c>
      <c r="O30" s="50">
        <f t="shared" si="10"/>
        <v>1</v>
      </c>
      <c r="P30" s="51">
        <f t="shared" si="10"/>
        <v>1</v>
      </c>
      <c r="Q30" s="49">
        <f>SUM(Q28:Q29)</f>
        <v>2</v>
      </c>
      <c r="R30" s="50">
        <f>SUM(R28:R29)</f>
        <v>0</v>
      </c>
      <c r="S30" s="51">
        <f>SUM(S28:S29)</f>
        <v>1</v>
      </c>
      <c r="T30" s="46"/>
      <c r="U30" s="47"/>
      <c r="V30" s="48"/>
      <c r="W30" s="49">
        <f aca="true" t="shared" si="11" ref="W30:AE30">SUM(W28:W29)</f>
        <v>1</v>
      </c>
      <c r="X30" s="50">
        <f t="shared" si="11"/>
        <v>0</v>
      </c>
      <c r="Y30" s="51">
        <f t="shared" si="11"/>
        <v>2</v>
      </c>
      <c r="Z30" s="49">
        <f t="shared" si="11"/>
        <v>3</v>
      </c>
      <c r="AA30" s="50">
        <f t="shared" si="11"/>
        <v>1</v>
      </c>
      <c r="AB30" s="51">
        <f t="shared" si="11"/>
        <v>1</v>
      </c>
      <c r="AC30" s="49">
        <f t="shared" si="11"/>
        <v>4</v>
      </c>
      <c r="AD30" s="50">
        <f t="shared" si="11"/>
        <v>0</v>
      </c>
      <c r="AE30" s="51">
        <f t="shared" si="11"/>
        <v>1</v>
      </c>
      <c r="AF30" s="52" t="s">
        <v>10</v>
      </c>
      <c r="AG30" s="53"/>
      <c r="AH30" s="54"/>
      <c r="AI30" s="54"/>
      <c r="AJ30" s="54"/>
      <c r="AK30" s="54"/>
      <c r="AL30" s="54"/>
      <c r="AM30" s="54"/>
    </row>
    <row r="31" spans="1:39" ht="16.5" customHeight="1">
      <c r="A31" s="196"/>
      <c r="B31" s="157">
        <f>SUM(B30:D30)</f>
        <v>3</v>
      </c>
      <c r="C31" s="158"/>
      <c r="D31" s="159"/>
      <c r="E31" s="157">
        <f>SUM(E30:G30)</f>
        <v>4</v>
      </c>
      <c r="F31" s="158"/>
      <c r="G31" s="159"/>
      <c r="H31" s="157">
        <f>SUM(H30:J30)</f>
        <v>3</v>
      </c>
      <c r="I31" s="158"/>
      <c r="J31" s="159"/>
      <c r="K31" s="157">
        <f>SUM(K30:M30)</f>
        <v>5</v>
      </c>
      <c r="L31" s="158"/>
      <c r="M31" s="159"/>
      <c r="N31" s="157">
        <f>SUM(N30:P30)</f>
        <v>3</v>
      </c>
      <c r="O31" s="158"/>
      <c r="P31" s="159"/>
      <c r="Q31" s="157">
        <f>SUM(Q30:S30)</f>
        <v>3</v>
      </c>
      <c r="R31" s="158"/>
      <c r="S31" s="159"/>
      <c r="T31" s="30"/>
      <c r="U31" s="31"/>
      <c r="V31" s="32"/>
      <c r="W31" s="157">
        <f>SUM(W30:Y30)</f>
        <v>3</v>
      </c>
      <c r="X31" s="158"/>
      <c r="Y31" s="159"/>
      <c r="Z31" s="157">
        <f>SUM(Z30:AB30)</f>
        <v>5</v>
      </c>
      <c r="AA31" s="158"/>
      <c r="AB31" s="159"/>
      <c r="AC31" s="157">
        <f>SUM(AC30:AE30)</f>
        <v>5</v>
      </c>
      <c r="AD31" s="158"/>
      <c r="AE31" s="159"/>
      <c r="AF31" s="6" t="s">
        <v>17</v>
      </c>
      <c r="AG31" s="12">
        <f>SUM(B31:AE31)</f>
        <v>34</v>
      </c>
      <c r="AH31" s="4"/>
      <c r="AI31" s="4"/>
      <c r="AJ31" s="4"/>
      <c r="AK31" s="4"/>
      <c r="AL31" s="4"/>
      <c r="AM31" s="4"/>
    </row>
    <row r="32" spans="1:39" ht="16.5" customHeight="1">
      <c r="A32" s="194" t="s">
        <v>13</v>
      </c>
      <c r="B32" s="17">
        <v>2</v>
      </c>
      <c r="C32" s="18"/>
      <c r="D32" s="19">
        <v>1</v>
      </c>
      <c r="E32" s="17"/>
      <c r="F32" s="18">
        <v>1</v>
      </c>
      <c r="G32" s="19">
        <v>2</v>
      </c>
      <c r="H32" s="17"/>
      <c r="I32" s="18">
        <v>1</v>
      </c>
      <c r="J32" s="19">
        <v>2</v>
      </c>
      <c r="K32" s="17">
        <v>1</v>
      </c>
      <c r="L32" s="18">
        <v>1</v>
      </c>
      <c r="M32" s="19">
        <v>1</v>
      </c>
      <c r="N32" s="17">
        <v>1</v>
      </c>
      <c r="O32" s="18">
        <v>1</v>
      </c>
      <c r="P32" s="19">
        <v>1</v>
      </c>
      <c r="Q32" s="17"/>
      <c r="R32" s="18">
        <v>1</v>
      </c>
      <c r="S32" s="19">
        <v>2</v>
      </c>
      <c r="T32" s="17">
        <v>2</v>
      </c>
      <c r="U32" s="18"/>
      <c r="V32" s="19">
        <v>1</v>
      </c>
      <c r="W32" s="23"/>
      <c r="X32" s="24"/>
      <c r="Y32" s="25"/>
      <c r="Z32" s="17"/>
      <c r="AA32" s="18">
        <v>1</v>
      </c>
      <c r="AB32" s="19">
        <v>2</v>
      </c>
      <c r="AC32" s="17"/>
      <c r="AD32" s="18"/>
      <c r="AE32" s="19">
        <v>3</v>
      </c>
      <c r="AF32" s="5" t="s">
        <v>8</v>
      </c>
      <c r="AG32" s="11"/>
      <c r="AH32" s="4"/>
      <c r="AI32" s="4"/>
      <c r="AJ32" s="4"/>
      <c r="AK32" s="4"/>
      <c r="AL32" s="4"/>
      <c r="AM32" s="4"/>
    </row>
    <row r="33" spans="1:39" s="55" customFormat="1" ht="16.5" customHeight="1">
      <c r="A33" s="195"/>
      <c r="B33" s="20"/>
      <c r="C33" s="21"/>
      <c r="D33" s="22"/>
      <c r="E33" s="20"/>
      <c r="F33" s="21"/>
      <c r="G33" s="22"/>
      <c r="H33" s="20"/>
      <c r="I33" s="21"/>
      <c r="J33" s="22"/>
      <c r="K33" s="20"/>
      <c r="L33" s="21"/>
      <c r="M33" s="22"/>
      <c r="N33" s="20"/>
      <c r="O33" s="21">
        <v>1</v>
      </c>
      <c r="P33" s="22">
        <v>1</v>
      </c>
      <c r="Q33" s="20"/>
      <c r="R33" s="21">
        <v>2</v>
      </c>
      <c r="S33" s="22"/>
      <c r="T33" s="20"/>
      <c r="U33" s="21"/>
      <c r="V33" s="22"/>
      <c r="W33" s="26"/>
      <c r="X33" s="27"/>
      <c r="Y33" s="28"/>
      <c r="Z33" s="20"/>
      <c r="AA33" s="21"/>
      <c r="AB33" s="22"/>
      <c r="AC33" s="20"/>
      <c r="AD33" s="21"/>
      <c r="AE33" s="22"/>
      <c r="AF33" s="57" t="s">
        <v>9</v>
      </c>
      <c r="AG33" s="53"/>
      <c r="AH33" s="54"/>
      <c r="AI33" s="54"/>
      <c r="AJ33" s="54"/>
      <c r="AK33" s="54"/>
      <c r="AL33" s="54"/>
      <c r="AM33" s="54"/>
    </row>
    <row r="34" spans="1:39" ht="16.5" customHeight="1">
      <c r="A34" s="195"/>
      <c r="B34" s="49">
        <f aca="true" t="shared" si="12" ref="B34:V34">SUM(B32:B33)</f>
        <v>2</v>
      </c>
      <c r="C34" s="50">
        <f t="shared" si="12"/>
        <v>0</v>
      </c>
      <c r="D34" s="51">
        <f t="shared" si="12"/>
        <v>1</v>
      </c>
      <c r="E34" s="49">
        <f t="shared" si="12"/>
        <v>0</v>
      </c>
      <c r="F34" s="50">
        <f t="shared" si="12"/>
        <v>1</v>
      </c>
      <c r="G34" s="51">
        <f t="shared" si="12"/>
        <v>2</v>
      </c>
      <c r="H34" s="49">
        <f t="shared" si="12"/>
        <v>0</v>
      </c>
      <c r="I34" s="50">
        <f t="shared" si="12"/>
        <v>1</v>
      </c>
      <c r="J34" s="51">
        <f t="shared" si="12"/>
        <v>2</v>
      </c>
      <c r="K34" s="49">
        <f t="shared" si="12"/>
        <v>1</v>
      </c>
      <c r="L34" s="50">
        <f t="shared" si="12"/>
        <v>1</v>
      </c>
      <c r="M34" s="51">
        <f t="shared" si="12"/>
        <v>1</v>
      </c>
      <c r="N34" s="49">
        <f t="shared" si="12"/>
        <v>1</v>
      </c>
      <c r="O34" s="50">
        <f t="shared" si="12"/>
        <v>2</v>
      </c>
      <c r="P34" s="51">
        <f t="shared" si="12"/>
        <v>2</v>
      </c>
      <c r="Q34" s="49">
        <f>SUM(Q32:Q33)</f>
        <v>0</v>
      </c>
      <c r="R34" s="50">
        <f>SUM(R32:R33)</f>
        <v>3</v>
      </c>
      <c r="S34" s="51">
        <f>SUM(S32:S33)</f>
        <v>2</v>
      </c>
      <c r="T34" s="49">
        <f t="shared" si="12"/>
        <v>2</v>
      </c>
      <c r="U34" s="50">
        <f t="shared" si="12"/>
        <v>0</v>
      </c>
      <c r="V34" s="51">
        <f t="shared" si="12"/>
        <v>1</v>
      </c>
      <c r="W34" s="29"/>
      <c r="X34" s="27"/>
      <c r="Y34" s="28"/>
      <c r="Z34" s="49">
        <f aca="true" t="shared" si="13" ref="Z34:AE34">SUM(Z32:Z33)</f>
        <v>0</v>
      </c>
      <c r="AA34" s="50">
        <f t="shared" si="13"/>
        <v>1</v>
      </c>
      <c r="AB34" s="51">
        <f t="shared" si="13"/>
        <v>2</v>
      </c>
      <c r="AC34" s="49">
        <f t="shared" si="13"/>
        <v>0</v>
      </c>
      <c r="AD34" s="50">
        <f t="shared" si="13"/>
        <v>0</v>
      </c>
      <c r="AE34" s="51">
        <f t="shared" si="13"/>
        <v>3</v>
      </c>
      <c r="AF34" s="10" t="s">
        <v>10</v>
      </c>
      <c r="AG34" s="11"/>
      <c r="AH34" s="4"/>
      <c r="AI34" s="4"/>
      <c r="AJ34" s="4"/>
      <c r="AK34" s="4"/>
      <c r="AL34" s="4"/>
      <c r="AM34" s="4"/>
    </row>
    <row r="35" spans="1:39" ht="16.5" customHeight="1">
      <c r="A35" s="196"/>
      <c r="B35" s="157">
        <f>SUM(B34:D34)</f>
        <v>3</v>
      </c>
      <c r="C35" s="158"/>
      <c r="D35" s="159"/>
      <c r="E35" s="157">
        <f>SUM(E34:G34)</f>
        <v>3</v>
      </c>
      <c r="F35" s="158"/>
      <c r="G35" s="159"/>
      <c r="H35" s="157">
        <f>SUM(H34:J34)</f>
        <v>3</v>
      </c>
      <c r="I35" s="158"/>
      <c r="J35" s="159"/>
      <c r="K35" s="157">
        <f>SUM(K34:M34)</f>
        <v>3</v>
      </c>
      <c r="L35" s="158"/>
      <c r="M35" s="159"/>
      <c r="N35" s="157">
        <f>SUM(N34:P34)</f>
        <v>5</v>
      </c>
      <c r="O35" s="158"/>
      <c r="P35" s="159"/>
      <c r="Q35" s="157">
        <f>SUM(Q34:S34)</f>
        <v>5</v>
      </c>
      <c r="R35" s="158"/>
      <c r="S35" s="159"/>
      <c r="T35" s="157">
        <f>SUM(T34:V34)</f>
        <v>3</v>
      </c>
      <c r="U35" s="158"/>
      <c r="V35" s="159"/>
      <c r="W35" s="30"/>
      <c r="X35" s="31"/>
      <c r="Y35" s="32"/>
      <c r="Z35" s="157">
        <f>SUM(Z34:AB34)</f>
        <v>3</v>
      </c>
      <c r="AA35" s="158"/>
      <c r="AB35" s="159"/>
      <c r="AC35" s="157">
        <f>SUM(AC34:AE34)</f>
        <v>3</v>
      </c>
      <c r="AD35" s="158"/>
      <c r="AE35" s="159"/>
      <c r="AF35" s="6" t="s">
        <v>17</v>
      </c>
      <c r="AG35" s="12">
        <f>SUM(B35:AE35)</f>
        <v>31</v>
      </c>
      <c r="AH35" s="4"/>
      <c r="AI35" s="4"/>
      <c r="AJ35" s="4"/>
      <c r="AK35" s="4"/>
      <c r="AL35" s="4"/>
      <c r="AM35" s="4"/>
    </row>
    <row r="36" spans="1:39" ht="16.5" customHeight="1">
      <c r="A36" s="194" t="s">
        <v>3</v>
      </c>
      <c r="B36" s="17">
        <v>1</v>
      </c>
      <c r="C36" s="18">
        <v>2</v>
      </c>
      <c r="D36" s="19"/>
      <c r="E36" s="17">
        <v>2</v>
      </c>
      <c r="F36" s="18">
        <v>1</v>
      </c>
      <c r="G36" s="19"/>
      <c r="H36" s="17">
        <v>2</v>
      </c>
      <c r="I36" s="18">
        <v>1</v>
      </c>
      <c r="J36" s="19"/>
      <c r="K36" s="17"/>
      <c r="L36" s="18">
        <v>1</v>
      </c>
      <c r="M36" s="19">
        <v>3</v>
      </c>
      <c r="N36" s="17">
        <v>2</v>
      </c>
      <c r="O36" s="18">
        <v>1</v>
      </c>
      <c r="P36" s="19"/>
      <c r="Q36" s="17">
        <v>1</v>
      </c>
      <c r="R36" s="18"/>
      <c r="S36" s="19">
        <v>2</v>
      </c>
      <c r="T36" s="17"/>
      <c r="U36" s="18"/>
      <c r="V36" s="19">
        <v>3</v>
      </c>
      <c r="W36" s="17">
        <v>2</v>
      </c>
      <c r="X36" s="18">
        <v>1</v>
      </c>
      <c r="Y36" s="19"/>
      <c r="Z36" s="23"/>
      <c r="AA36" s="24"/>
      <c r="AB36" s="25"/>
      <c r="AC36" s="17">
        <v>2</v>
      </c>
      <c r="AD36" s="18"/>
      <c r="AE36" s="19">
        <v>1</v>
      </c>
      <c r="AF36" s="5" t="s">
        <v>8</v>
      </c>
      <c r="AG36" s="13"/>
      <c r="AH36" s="4"/>
      <c r="AI36" s="4"/>
      <c r="AJ36" s="4"/>
      <c r="AK36" s="4"/>
      <c r="AL36" s="4"/>
      <c r="AM36" s="4"/>
    </row>
    <row r="37" spans="1:39" ht="16.5" customHeight="1">
      <c r="A37" s="195"/>
      <c r="B37" s="20"/>
      <c r="C37" s="21"/>
      <c r="D37" s="22"/>
      <c r="E37" s="20"/>
      <c r="F37" s="21"/>
      <c r="G37" s="22"/>
      <c r="H37" s="20">
        <v>1</v>
      </c>
      <c r="I37" s="21"/>
      <c r="J37" s="22">
        <v>1</v>
      </c>
      <c r="K37" s="20"/>
      <c r="L37" s="21"/>
      <c r="M37" s="22"/>
      <c r="N37" s="20"/>
      <c r="O37" s="21"/>
      <c r="P37" s="22"/>
      <c r="Q37" s="20"/>
      <c r="R37" s="21"/>
      <c r="S37" s="22"/>
      <c r="T37" s="20">
        <v>1</v>
      </c>
      <c r="U37" s="21">
        <v>1</v>
      </c>
      <c r="V37" s="22"/>
      <c r="W37" s="20"/>
      <c r="X37" s="21"/>
      <c r="Y37" s="22"/>
      <c r="Z37" s="26"/>
      <c r="AA37" s="27"/>
      <c r="AB37" s="28"/>
      <c r="AC37" s="20">
        <v>1</v>
      </c>
      <c r="AD37" s="21"/>
      <c r="AE37" s="22">
        <v>1</v>
      </c>
      <c r="AF37" s="5" t="s">
        <v>9</v>
      </c>
      <c r="AG37" s="11"/>
      <c r="AH37" s="4"/>
      <c r="AI37" s="4"/>
      <c r="AJ37" s="4"/>
      <c r="AK37" s="4"/>
      <c r="AL37" s="4"/>
      <c r="AM37" s="4"/>
    </row>
    <row r="38" spans="1:39" s="55" customFormat="1" ht="16.5" customHeight="1">
      <c r="A38" s="195"/>
      <c r="B38" s="49">
        <f aca="true" t="shared" si="14" ref="B38:Y38">SUM(B36:B37)</f>
        <v>1</v>
      </c>
      <c r="C38" s="50">
        <f t="shared" si="14"/>
        <v>2</v>
      </c>
      <c r="D38" s="51">
        <f t="shared" si="14"/>
        <v>0</v>
      </c>
      <c r="E38" s="49">
        <f t="shared" si="14"/>
        <v>2</v>
      </c>
      <c r="F38" s="50">
        <f t="shared" si="14"/>
        <v>1</v>
      </c>
      <c r="G38" s="51">
        <f t="shared" si="14"/>
        <v>0</v>
      </c>
      <c r="H38" s="49">
        <f t="shared" si="14"/>
        <v>3</v>
      </c>
      <c r="I38" s="50">
        <f t="shared" si="14"/>
        <v>1</v>
      </c>
      <c r="J38" s="51">
        <f t="shared" si="14"/>
        <v>1</v>
      </c>
      <c r="K38" s="49">
        <f t="shared" si="14"/>
        <v>0</v>
      </c>
      <c r="L38" s="50">
        <f t="shared" si="14"/>
        <v>1</v>
      </c>
      <c r="M38" s="51">
        <f t="shared" si="14"/>
        <v>3</v>
      </c>
      <c r="N38" s="49">
        <f t="shared" si="14"/>
        <v>2</v>
      </c>
      <c r="O38" s="50">
        <f t="shared" si="14"/>
        <v>1</v>
      </c>
      <c r="P38" s="51">
        <f t="shared" si="14"/>
        <v>0</v>
      </c>
      <c r="Q38" s="49">
        <f>SUM(Q36:Q37)</f>
        <v>1</v>
      </c>
      <c r="R38" s="50">
        <f>SUM(R36:R37)</f>
        <v>0</v>
      </c>
      <c r="S38" s="51">
        <f>SUM(S36:S37)</f>
        <v>2</v>
      </c>
      <c r="T38" s="49">
        <f t="shared" si="14"/>
        <v>1</v>
      </c>
      <c r="U38" s="50">
        <f t="shared" si="14"/>
        <v>1</v>
      </c>
      <c r="V38" s="51">
        <f t="shared" si="14"/>
        <v>3</v>
      </c>
      <c r="W38" s="49">
        <f t="shared" si="14"/>
        <v>2</v>
      </c>
      <c r="X38" s="50">
        <f t="shared" si="14"/>
        <v>1</v>
      </c>
      <c r="Y38" s="51">
        <f t="shared" si="14"/>
        <v>0</v>
      </c>
      <c r="Z38" s="46"/>
      <c r="AA38" s="47"/>
      <c r="AB38" s="48"/>
      <c r="AC38" s="49">
        <f>SUM(AC36:AC37)</f>
        <v>3</v>
      </c>
      <c r="AD38" s="50">
        <f>SUM(AD36:AD37)</f>
        <v>0</v>
      </c>
      <c r="AE38" s="51">
        <f>SUM(AE36:AE37)</f>
        <v>2</v>
      </c>
      <c r="AF38" s="52" t="s">
        <v>10</v>
      </c>
      <c r="AG38" s="53"/>
      <c r="AH38" s="54"/>
      <c r="AI38" s="54"/>
      <c r="AJ38" s="54"/>
      <c r="AK38" s="54"/>
      <c r="AL38" s="54"/>
      <c r="AM38" s="54"/>
    </row>
    <row r="39" spans="1:39" ht="16.5" customHeight="1">
      <c r="A39" s="196"/>
      <c r="B39" s="157">
        <f>SUM(B38:D38)</f>
        <v>3</v>
      </c>
      <c r="C39" s="158"/>
      <c r="D39" s="159"/>
      <c r="E39" s="157">
        <f>SUM(E38:G38)</f>
        <v>3</v>
      </c>
      <c r="F39" s="158"/>
      <c r="G39" s="159"/>
      <c r="H39" s="157">
        <f>SUM(H38:J38)</f>
        <v>5</v>
      </c>
      <c r="I39" s="158"/>
      <c r="J39" s="159"/>
      <c r="K39" s="157">
        <f>SUM(K38:M38)</f>
        <v>4</v>
      </c>
      <c r="L39" s="158"/>
      <c r="M39" s="159"/>
      <c r="N39" s="157">
        <f>SUM(N38:P38)</f>
        <v>3</v>
      </c>
      <c r="O39" s="158"/>
      <c r="P39" s="159"/>
      <c r="Q39" s="157">
        <f>SUM(Q38:S38)</f>
        <v>3</v>
      </c>
      <c r="R39" s="158"/>
      <c r="S39" s="159"/>
      <c r="T39" s="157">
        <f>SUM(T38:V38)</f>
        <v>5</v>
      </c>
      <c r="U39" s="158"/>
      <c r="V39" s="159"/>
      <c r="W39" s="157">
        <f>SUM(W38:Y38)</f>
        <v>3</v>
      </c>
      <c r="X39" s="158"/>
      <c r="Y39" s="159"/>
      <c r="Z39" s="30"/>
      <c r="AA39" s="31"/>
      <c r="AB39" s="32"/>
      <c r="AC39" s="157">
        <f>SUM(AC38:AE38)</f>
        <v>5</v>
      </c>
      <c r="AD39" s="158"/>
      <c r="AE39" s="159"/>
      <c r="AF39" s="6" t="s">
        <v>17</v>
      </c>
      <c r="AG39" s="12">
        <f>SUM(B39:AE39)</f>
        <v>34</v>
      </c>
      <c r="AH39" s="4"/>
      <c r="AI39" s="4"/>
      <c r="AJ39" s="4"/>
      <c r="AK39" s="4"/>
      <c r="AL39" s="4"/>
      <c r="AM39" s="4"/>
    </row>
    <row r="40" spans="1:39" ht="16.5" customHeight="1">
      <c r="A40" s="194" t="s">
        <v>43</v>
      </c>
      <c r="B40" s="17"/>
      <c r="C40" s="18">
        <v>2</v>
      </c>
      <c r="D40" s="19">
        <v>1</v>
      </c>
      <c r="E40" s="17"/>
      <c r="F40" s="18">
        <v>1</v>
      </c>
      <c r="G40" s="19">
        <v>2</v>
      </c>
      <c r="H40" s="17"/>
      <c r="I40" s="18"/>
      <c r="J40" s="19">
        <v>3</v>
      </c>
      <c r="K40" s="17"/>
      <c r="L40" s="18">
        <v>2</v>
      </c>
      <c r="M40" s="19">
        <v>1</v>
      </c>
      <c r="N40" s="17">
        <v>1</v>
      </c>
      <c r="O40" s="18"/>
      <c r="P40" s="19">
        <v>2</v>
      </c>
      <c r="Q40" s="17"/>
      <c r="R40" s="18">
        <v>2</v>
      </c>
      <c r="S40" s="19">
        <v>1</v>
      </c>
      <c r="T40" s="17">
        <v>1</v>
      </c>
      <c r="U40" s="18"/>
      <c r="V40" s="19">
        <v>2</v>
      </c>
      <c r="W40" s="17">
        <v>3</v>
      </c>
      <c r="X40" s="18"/>
      <c r="Y40" s="19"/>
      <c r="Z40" s="17">
        <v>1</v>
      </c>
      <c r="AA40" s="18"/>
      <c r="AB40" s="19">
        <v>2</v>
      </c>
      <c r="AC40" s="23"/>
      <c r="AD40" s="24"/>
      <c r="AE40" s="25"/>
      <c r="AF40" s="5" t="s">
        <v>8</v>
      </c>
      <c r="AG40" s="11"/>
      <c r="AH40" s="4"/>
      <c r="AI40" s="4"/>
      <c r="AJ40" s="4"/>
      <c r="AK40" s="4"/>
      <c r="AL40" s="4"/>
      <c r="AM40" s="4"/>
    </row>
    <row r="41" spans="1:39" ht="16.5" customHeight="1">
      <c r="A41" s="195"/>
      <c r="B41" s="20"/>
      <c r="C41" s="21"/>
      <c r="D41" s="22"/>
      <c r="E41" s="20"/>
      <c r="F41" s="21"/>
      <c r="G41" s="22"/>
      <c r="H41" s="20"/>
      <c r="I41" s="21"/>
      <c r="J41" s="22"/>
      <c r="K41" s="20"/>
      <c r="L41" s="21"/>
      <c r="M41" s="22"/>
      <c r="N41" s="20"/>
      <c r="O41" s="21"/>
      <c r="P41" s="22"/>
      <c r="Q41" s="20"/>
      <c r="R41" s="21"/>
      <c r="S41" s="22"/>
      <c r="T41" s="20"/>
      <c r="U41" s="21"/>
      <c r="V41" s="22">
        <v>2</v>
      </c>
      <c r="W41" s="20"/>
      <c r="X41" s="21"/>
      <c r="Y41" s="22"/>
      <c r="Z41" s="20">
        <v>1</v>
      </c>
      <c r="AA41" s="21"/>
      <c r="AB41" s="22">
        <v>1</v>
      </c>
      <c r="AC41" s="26"/>
      <c r="AD41" s="27"/>
      <c r="AE41" s="28"/>
      <c r="AF41" s="5" t="s">
        <v>9</v>
      </c>
      <c r="AG41" s="11"/>
      <c r="AH41" s="4"/>
      <c r="AI41" s="4"/>
      <c r="AJ41" s="4"/>
      <c r="AK41" s="4"/>
      <c r="AL41" s="4"/>
      <c r="AM41" s="4"/>
    </row>
    <row r="42" spans="1:39" s="55" customFormat="1" ht="16.5" customHeight="1">
      <c r="A42" s="195"/>
      <c r="B42" s="49">
        <f aca="true" t="shared" si="15" ref="B42:AB42">SUM(B40:B41)</f>
        <v>0</v>
      </c>
      <c r="C42" s="50">
        <f t="shared" si="15"/>
        <v>2</v>
      </c>
      <c r="D42" s="51">
        <f t="shared" si="15"/>
        <v>1</v>
      </c>
      <c r="E42" s="49">
        <f t="shared" si="15"/>
        <v>0</v>
      </c>
      <c r="F42" s="50">
        <f t="shared" si="15"/>
        <v>1</v>
      </c>
      <c r="G42" s="51">
        <f t="shared" si="15"/>
        <v>2</v>
      </c>
      <c r="H42" s="49">
        <f t="shared" si="15"/>
        <v>0</v>
      </c>
      <c r="I42" s="50">
        <f t="shared" si="15"/>
        <v>0</v>
      </c>
      <c r="J42" s="51">
        <f t="shared" si="15"/>
        <v>3</v>
      </c>
      <c r="K42" s="49">
        <f t="shared" si="15"/>
        <v>0</v>
      </c>
      <c r="L42" s="50">
        <f t="shared" si="15"/>
        <v>2</v>
      </c>
      <c r="M42" s="51">
        <f t="shared" si="15"/>
        <v>1</v>
      </c>
      <c r="N42" s="49">
        <f t="shared" si="15"/>
        <v>1</v>
      </c>
      <c r="O42" s="50">
        <f t="shared" si="15"/>
        <v>0</v>
      </c>
      <c r="P42" s="51">
        <f t="shared" si="15"/>
        <v>2</v>
      </c>
      <c r="Q42" s="49">
        <f>SUM(Q40:Q41)</f>
        <v>0</v>
      </c>
      <c r="R42" s="50">
        <f>SUM(R40:R41)</f>
        <v>2</v>
      </c>
      <c r="S42" s="51">
        <f>SUM(S40:S41)</f>
        <v>1</v>
      </c>
      <c r="T42" s="49">
        <f t="shared" si="15"/>
        <v>1</v>
      </c>
      <c r="U42" s="50">
        <f t="shared" si="15"/>
        <v>0</v>
      </c>
      <c r="V42" s="51">
        <f t="shared" si="15"/>
        <v>4</v>
      </c>
      <c r="W42" s="49">
        <f t="shared" si="15"/>
        <v>3</v>
      </c>
      <c r="X42" s="50">
        <f t="shared" si="15"/>
        <v>0</v>
      </c>
      <c r="Y42" s="51">
        <f t="shared" si="15"/>
        <v>0</v>
      </c>
      <c r="Z42" s="49">
        <f t="shared" si="15"/>
        <v>2</v>
      </c>
      <c r="AA42" s="50">
        <f t="shared" si="15"/>
        <v>0</v>
      </c>
      <c r="AB42" s="51">
        <f t="shared" si="15"/>
        <v>3</v>
      </c>
      <c r="AC42" s="46"/>
      <c r="AD42" s="47"/>
      <c r="AE42" s="48"/>
      <c r="AF42" s="52" t="s">
        <v>10</v>
      </c>
      <c r="AG42" s="53"/>
      <c r="AH42" s="54"/>
      <c r="AI42" s="54"/>
      <c r="AJ42" s="54"/>
      <c r="AK42" s="54"/>
      <c r="AL42" s="54"/>
      <c r="AM42" s="54"/>
    </row>
    <row r="43" spans="1:39" ht="16.5" customHeight="1">
      <c r="A43" s="196"/>
      <c r="B43" s="191">
        <f>SUM(B42:D42)</f>
        <v>3</v>
      </c>
      <c r="C43" s="192"/>
      <c r="D43" s="193"/>
      <c r="E43" s="191">
        <f>SUM(E42:G42)</f>
        <v>3</v>
      </c>
      <c r="F43" s="192"/>
      <c r="G43" s="193"/>
      <c r="H43" s="191">
        <f>SUM(H42:J42)</f>
        <v>3</v>
      </c>
      <c r="I43" s="192"/>
      <c r="J43" s="193"/>
      <c r="K43" s="191">
        <f>SUM(K42:M42)</f>
        <v>3</v>
      </c>
      <c r="L43" s="192"/>
      <c r="M43" s="193"/>
      <c r="N43" s="191">
        <f>SUM(N42:P42)</f>
        <v>3</v>
      </c>
      <c r="O43" s="192"/>
      <c r="P43" s="193"/>
      <c r="Q43" s="191">
        <f>SUM(Q42:S42)</f>
        <v>3</v>
      </c>
      <c r="R43" s="192"/>
      <c r="S43" s="193"/>
      <c r="T43" s="191">
        <f>SUM(T42:V42)</f>
        <v>5</v>
      </c>
      <c r="U43" s="192"/>
      <c r="V43" s="193"/>
      <c r="W43" s="191">
        <f>SUM(W42:Y42)</f>
        <v>3</v>
      </c>
      <c r="X43" s="192"/>
      <c r="Y43" s="193"/>
      <c r="Z43" s="191">
        <f>SUM(Z42:AB42)</f>
        <v>5</v>
      </c>
      <c r="AA43" s="192"/>
      <c r="AB43" s="193"/>
      <c r="AC43" s="29"/>
      <c r="AD43" s="37"/>
      <c r="AE43" s="38"/>
      <c r="AF43" s="6" t="s">
        <v>17</v>
      </c>
      <c r="AG43" s="12">
        <f>SUM(B43:AE43)</f>
        <v>31</v>
      </c>
      <c r="AH43" s="4"/>
      <c r="AI43" s="4"/>
      <c r="AJ43" s="4"/>
      <c r="AK43" s="4"/>
      <c r="AL43" s="4"/>
      <c r="AM43" s="4"/>
    </row>
    <row r="44" spans="1:39" ht="16.5" customHeight="1">
      <c r="A44" s="42" t="s">
        <v>8</v>
      </c>
      <c r="B44" s="35">
        <f>SUM(B4,B8,B12,B16,B20,B24,B28,B32,B36,B40)</f>
        <v>10</v>
      </c>
      <c r="C44" s="9">
        <f aca="true" t="shared" si="16" ref="C44:AE44">SUM(C4,C8,C12,C16,C20,C24,C28,C32,C36,C40)</f>
        <v>9</v>
      </c>
      <c r="D44" s="36">
        <f t="shared" si="16"/>
        <v>9</v>
      </c>
      <c r="E44" s="35">
        <f t="shared" si="16"/>
        <v>9</v>
      </c>
      <c r="F44" s="9">
        <f t="shared" si="16"/>
        <v>6</v>
      </c>
      <c r="G44" s="36">
        <f t="shared" si="16"/>
        <v>16</v>
      </c>
      <c r="H44" s="35">
        <f t="shared" si="16"/>
        <v>9</v>
      </c>
      <c r="I44" s="9">
        <f t="shared" si="16"/>
        <v>6</v>
      </c>
      <c r="J44" s="36">
        <f t="shared" si="16"/>
        <v>13</v>
      </c>
      <c r="K44" s="35">
        <f t="shared" si="16"/>
        <v>10</v>
      </c>
      <c r="L44" s="9">
        <f t="shared" si="16"/>
        <v>6</v>
      </c>
      <c r="M44" s="36">
        <f t="shared" si="16"/>
        <v>14</v>
      </c>
      <c r="N44" s="35">
        <f t="shared" si="16"/>
        <v>10</v>
      </c>
      <c r="O44" s="9">
        <f t="shared" si="16"/>
        <v>11</v>
      </c>
      <c r="P44" s="36">
        <f t="shared" si="16"/>
        <v>6</v>
      </c>
      <c r="Q44" s="35">
        <f t="shared" si="16"/>
        <v>10</v>
      </c>
      <c r="R44" s="9">
        <f t="shared" si="16"/>
        <v>5</v>
      </c>
      <c r="S44" s="36">
        <f t="shared" si="16"/>
        <v>13</v>
      </c>
      <c r="T44" s="35">
        <f t="shared" si="16"/>
        <v>12</v>
      </c>
      <c r="U44" s="9">
        <f t="shared" si="16"/>
        <v>3</v>
      </c>
      <c r="V44" s="36">
        <f t="shared" si="16"/>
        <v>13</v>
      </c>
      <c r="W44" s="35">
        <f t="shared" si="16"/>
        <v>15</v>
      </c>
      <c r="X44" s="9">
        <f t="shared" si="16"/>
        <v>6</v>
      </c>
      <c r="Y44" s="36">
        <f t="shared" si="16"/>
        <v>6</v>
      </c>
      <c r="Z44" s="35">
        <f t="shared" si="16"/>
        <v>9</v>
      </c>
      <c r="AA44" s="9">
        <f t="shared" si="16"/>
        <v>7</v>
      </c>
      <c r="AB44" s="36">
        <f t="shared" si="16"/>
        <v>12</v>
      </c>
      <c r="AC44" s="35">
        <f t="shared" si="16"/>
        <v>14</v>
      </c>
      <c r="AD44" s="9">
        <f t="shared" si="16"/>
        <v>7</v>
      </c>
      <c r="AE44" s="36">
        <f t="shared" si="16"/>
        <v>6</v>
      </c>
      <c r="AF44" s="3"/>
      <c r="AG44" s="3"/>
      <c r="AH44" s="3"/>
      <c r="AI44" s="4"/>
      <c r="AJ44" s="4"/>
      <c r="AK44" s="4"/>
      <c r="AL44" s="4"/>
      <c r="AM44" s="4"/>
    </row>
    <row r="45" spans="1:39" ht="16.5" customHeight="1">
      <c r="A45" s="42" t="s">
        <v>9</v>
      </c>
      <c r="B45" s="39">
        <f aca="true" t="shared" si="17" ref="B45:Q45">SUM(B5,B9,B13,B17,B21,B25,B29,B33,B37,B41)</f>
        <v>5</v>
      </c>
      <c r="C45" s="5">
        <f t="shared" si="17"/>
        <v>3</v>
      </c>
      <c r="D45" s="34">
        <f t="shared" si="17"/>
        <v>3</v>
      </c>
      <c r="E45" s="39">
        <f t="shared" si="17"/>
        <v>4</v>
      </c>
      <c r="F45" s="5">
        <f t="shared" si="17"/>
        <v>0</v>
      </c>
      <c r="G45" s="34">
        <f t="shared" si="17"/>
        <v>8</v>
      </c>
      <c r="H45" s="39">
        <f t="shared" si="17"/>
        <v>5</v>
      </c>
      <c r="I45" s="5">
        <f t="shared" si="17"/>
        <v>2</v>
      </c>
      <c r="J45" s="34">
        <f t="shared" si="17"/>
        <v>3</v>
      </c>
      <c r="K45" s="39">
        <f t="shared" si="17"/>
        <v>5</v>
      </c>
      <c r="L45" s="5">
        <f t="shared" si="17"/>
        <v>0</v>
      </c>
      <c r="M45" s="34">
        <f t="shared" si="17"/>
        <v>6</v>
      </c>
      <c r="N45" s="39">
        <f t="shared" si="17"/>
        <v>2</v>
      </c>
      <c r="O45" s="5">
        <f t="shared" si="17"/>
        <v>2</v>
      </c>
      <c r="P45" s="34">
        <f t="shared" si="17"/>
        <v>2</v>
      </c>
      <c r="Q45" s="39">
        <f t="shared" si="17"/>
        <v>1</v>
      </c>
      <c r="R45" s="5">
        <f aca="true" t="shared" si="18" ref="R45:AE45">SUM(R5,R9,R13,R17,R21,R25,R29,R33,R37,R41)</f>
        <v>4</v>
      </c>
      <c r="S45" s="34">
        <f t="shared" si="18"/>
        <v>1</v>
      </c>
      <c r="T45" s="39">
        <f t="shared" si="18"/>
        <v>2</v>
      </c>
      <c r="U45" s="5">
        <f t="shared" si="18"/>
        <v>1</v>
      </c>
      <c r="V45" s="34">
        <f t="shared" si="18"/>
        <v>3</v>
      </c>
      <c r="W45" s="39">
        <f t="shared" si="18"/>
        <v>1</v>
      </c>
      <c r="X45" s="5">
        <f t="shared" si="18"/>
        <v>3</v>
      </c>
      <c r="Y45" s="34">
        <f t="shared" si="18"/>
        <v>0</v>
      </c>
      <c r="Z45" s="39">
        <f t="shared" si="18"/>
        <v>2</v>
      </c>
      <c r="AA45" s="5">
        <f t="shared" si="18"/>
        <v>1</v>
      </c>
      <c r="AB45" s="34">
        <f t="shared" si="18"/>
        <v>3</v>
      </c>
      <c r="AC45" s="39">
        <f t="shared" si="18"/>
        <v>3</v>
      </c>
      <c r="AD45" s="5">
        <f t="shared" si="18"/>
        <v>0</v>
      </c>
      <c r="AE45" s="34">
        <f t="shared" si="18"/>
        <v>1</v>
      </c>
      <c r="AF45" s="3"/>
      <c r="AG45" s="8"/>
      <c r="AH45" s="4"/>
      <c r="AI45" s="4"/>
      <c r="AJ45" s="4"/>
      <c r="AK45" s="4"/>
      <c r="AL45" s="4"/>
      <c r="AM45" s="4"/>
    </row>
    <row r="46" spans="1:39" s="55" customFormat="1" ht="16.5" customHeight="1">
      <c r="A46" s="180" t="s">
        <v>10</v>
      </c>
      <c r="B46" s="58">
        <f aca="true" t="shared" si="19" ref="B46:AE46">SUM(B6,B10,B14,B18,B22,B26,B30,B34,B38,B42)</f>
        <v>15</v>
      </c>
      <c r="C46" s="57">
        <f t="shared" si="19"/>
        <v>12</v>
      </c>
      <c r="D46" s="59">
        <f t="shared" si="19"/>
        <v>12</v>
      </c>
      <c r="E46" s="58">
        <f t="shared" si="19"/>
        <v>13</v>
      </c>
      <c r="F46" s="57">
        <f t="shared" si="19"/>
        <v>6</v>
      </c>
      <c r="G46" s="59">
        <f t="shared" si="19"/>
        <v>24</v>
      </c>
      <c r="H46" s="58">
        <f t="shared" si="19"/>
        <v>14</v>
      </c>
      <c r="I46" s="57">
        <f t="shared" si="19"/>
        <v>8</v>
      </c>
      <c r="J46" s="59">
        <f t="shared" si="19"/>
        <v>16</v>
      </c>
      <c r="K46" s="58">
        <f t="shared" si="19"/>
        <v>15</v>
      </c>
      <c r="L46" s="57">
        <f t="shared" si="19"/>
        <v>6</v>
      </c>
      <c r="M46" s="59">
        <f t="shared" si="19"/>
        <v>20</v>
      </c>
      <c r="N46" s="58">
        <f t="shared" si="19"/>
        <v>12</v>
      </c>
      <c r="O46" s="57">
        <f t="shared" si="19"/>
        <v>13</v>
      </c>
      <c r="P46" s="59">
        <f t="shared" si="19"/>
        <v>8</v>
      </c>
      <c r="Q46" s="58">
        <f t="shared" si="19"/>
        <v>11</v>
      </c>
      <c r="R46" s="57">
        <f t="shared" si="19"/>
        <v>9</v>
      </c>
      <c r="S46" s="59">
        <f t="shared" si="19"/>
        <v>14</v>
      </c>
      <c r="T46" s="58">
        <f t="shared" si="19"/>
        <v>14</v>
      </c>
      <c r="U46" s="57">
        <f t="shared" si="19"/>
        <v>4</v>
      </c>
      <c r="V46" s="59">
        <f t="shared" si="19"/>
        <v>16</v>
      </c>
      <c r="W46" s="58">
        <f t="shared" si="19"/>
        <v>16</v>
      </c>
      <c r="X46" s="57">
        <f t="shared" si="19"/>
        <v>9</v>
      </c>
      <c r="Y46" s="59">
        <f t="shared" si="19"/>
        <v>6</v>
      </c>
      <c r="Z46" s="58">
        <f t="shared" si="19"/>
        <v>11</v>
      </c>
      <c r="AA46" s="57">
        <f t="shared" si="19"/>
        <v>8</v>
      </c>
      <c r="AB46" s="59">
        <f t="shared" si="19"/>
        <v>15</v>
      </c>
      <c r="AC46" s="58">
        <f t="shared" si="19"/>
        <v>17</v>
      </c>
      <c r="AD46" s="57">
        <f t="shared" si="19"/>
        <v>7</v>
      </c>
      <c r="AE46" s="59">
        <f t="shared" si="19"/>
        <v>7</v>
      </c>
      <c r="AF46" s="60"/>
      <c r="AG46" s="61">
        <f>SUM(AG7+AG11+AG15+AG19+AG23+AG27+AG31+AG35+AG39+AG43)/2</f>
        <v>179</v>
      </c>
      <c r="AH46" s="54"/>
      <c r="AI46" s="54"/>
      <c r="AJ46" s="54"/>
      <c r="AK46" s="54"/>
      <c r="AL46" s="54"/>
      <c r="AM46" s="54"/>
    </row>
    <row r="47" spans="1:39" ht="16.5" customHeight="1">
      <c r="A47" s="181"/>
      <c r="B47" s="40" t="s">
        <v>16</v>
      </c>
      <c r="C47" s="6" t="s">
        <v>15</v>
      </c>
      <c r="D47" s="41" t="s">
        <v>14</v>
      </c>
      <c r="E47" s="40" t="s">
        <v>16</v>
      </c>
      <c r="F47" s="6" t="s">
        <v>15</v>
      </c>
      <c r="G47" s="41" t="s">
        <v>14</v>
      </c>
      <c r="H47" s="40" t="s">
        <v>16</v>
      </c>
      <c r="I47" s="6" t="s">
        <v>15</v>
      </c>
      <c r="J47" s="41" t="s">
        <v>14</v>
      </c>
      <c r="K47" s="40" t="s">
        <v>16</v>
      </c>
      <c r="L47" s="6" t="s">
        <v>15</v>
      </c>
      <c r="M47" s="41" t="s">
        <v>14</v>
      </c>
      <c r="N47" s="40" t="s">
        <v>16</v>
      </c>
      <c r="O47" s="6" t="s">
        <v>15</v>
      </c>
      <c r="P47" s="41" t="s">
        <v>14</v>
      </c>
      <c r="Q47" s="40" t="s">
        <v>16</v>
      </c>
      <c r="R47" s="6" t="s">
        <v>15</v>
      </c>
      <c r="S47" s="41" t="s">
        <v>14</v>
      </c>
      <c r="T47" s="40" t="s">
        <v>16</v>
      </c>
      <c r="U47" s="6" t="s">
        <v>15</v>
      </c>
      <c r="V47" s="41" t="s">
        <v>14</v>
      </c>
      <c r="W47" s="40" t="s">
        <v>16</v>
      </c>
      <c r="X47" s="6" t="s">
        <v>15</v>
      </c>
      <c r="Y47" s="41" t="s">
        <v>14</v>
      </c>
      <c r="Z47" s="40" t="s">
        <v>16</v>
      </c>
      <c r="AA47" s="6" t="s">
        <v>15</v>
      </c>
      <c r="AB47" s="41" t="s">
        <v>14</v>
      </c>
      <c r="AC47" s="40" t="s">
        <v>16</v>
      </c>
      <c r="AD47" s="6" t="s">
        <v>15</v>
      </c>
      <c r="AE47" s="41" t="s">
        <v>14</v>
      </c>
      <c r="AF47" s="3"/>
      <c r="AG47" s="8"/>
      <c r="AH47" s="4"/>
      <c r="AI47" s="4"/>
      <c r="AJ47" s="4"/>
      <c r="AK47" s="4"/>
      <c r="AL47" s="4"/>
      <c r="AM47" s="4"/>
    </row>
    <row r="48" spans="1:39" ht="91.5" customHeight="1">
      <c r="A48" s="1" t="s">
        <v>0</v>
      </c>
      <c r="B48" s="162" t="s">
        <v>33</v>
      </c>
      <c r="C48" s="163"/>
      <c r="D48" s="164"/>
      <c r="E48" s="162" t="s">
        <v>41</v>
      </c>
      <c r="F48" s="163"/>
      <c r="G48" s="164"/>
      <c r="H48" s="162" t="s">
        <v>42</v>
      </c>
      <c r="I48" s="163"/>
      <c r="J48" s="164"/>
      <c r="K48" s="162" t="s">
        <v>6</v>
      </c>
      <c r="L48" s="163"/>
      <c r="M48" s="164"/>
      <c r="N48" s="162" t="s">
        <v>7</v>
      </c>
      <c r="O48" s="163"/>
      <c r="P48" s="164"/>
      <c r="Q48" s="162" t="s">
        <v>53</v>
      </c>
      <c r="R48" s="163"/>
      <c r="S48" s="164"/>
      <c r="T48" s="162" t="s">
        <v>1</v>
      </c>
      <c r="U48" s="163"/>
      <c r="V48" s="164"/>
      <c r="W48" s="162" t="s">
        <v>13</v>
      </c>
      <c r="X48" s="163"/>
      <c r="Y48" s="164"/>
      <c r="Z48" s="162" t="s">
        <v>3</v>
      </c>
      <c r="AA48" s="163"/>
      <c r="AB48" s="164"/>
      <c r="AC48" s="162" t="s">
        <v>43</v>
      </c>
      <c r="AD48" s="163"/>
      <c r="AE48" s="164"/>
      <c r="AF48" s="5"/>
      <c r="AG48" s="2" t="s">
        <v>11</v>
      </c>
      <c r="AH48" s="4"/>
      <c r="AI48" s="4"/>
      <c r="AJ48" s="4"/>
      <c r="AK48" s="4"/>
      <c r="AL48" s="4"/>
      <c r="AM48" s="4"/>
    </row>
  </sheetData>
  <mergeCells count="121">
    <mergeCell ref="Z48:AB48"/>
    <mergeCell ref="AC11:AE11"/>
    <mergeCell ref="Z35:AB35"/>
    <mergeCell ref="AC35:AE35"/>
    <mergeCell ref="AC48:AE48"/>
    <mergeCell ref="Z27:AB27"/>
    <mergeCell ref="Z43:AB43"/>
    <mergeCell ref="Z11:AB11"/>
    <mergeCell ref="Z31:AB31"/>
    <mergeCell ref="Z23:AB23"/>
    <mergeCell ref="T43:V43"/>
    <mergeCell ref="W43:Y43"/>
    <mergeCell ref="B39:D39"/>
    <mergeCell ref="N43:P43"/>
    <mergeCell ref="K39:M39"/>
    <mergeCell ref="B43:D43"/>
    <mergeCell ref="E43:G43"/>
    <mergeCell ref="K43:M43"/>
    <mergeCell ref="Q43:S43"/>
    <mergeCell ref="T39:V39"/>
    <mergeCell ref="W39:Y39"/>
    <mergeCell ref="W27:Y27"/>
    <mergeCell ref="W31:Y31"/>
    <mergeCell ref="T7:V7"/>
    <mergeCell ref="W7:Y7"/>
    <mergeCell ref="W11:Y11"/>
    <mergeCell ref="T27:V27"/>
    <mergeCell ref="T19:V19"/>
    <mergeCell ref="W15:Y15"/>
    <mergeCell ref="T35:V35"/>
    <mergeCell ref="W48:Y48"/>
    <mergeCell ref="B48:D48"/>
    <mergeCell ref="E48:G48"/>
    <mergeCell ref="K48:M48"/>
    <mergeCell ref="Q48:S48"/>
    <mergeCell ref="T48:V48"/>
    <mergeCell ref="AC1:AE1"/>
    <mergeCell ref="AC7:AE7"/>
    <mergeCell ref="AC39:AE39"/>
    <mergeCell ref="AC19:AE19"/>
    <mergeCell ref="AC27:AE27"/>
    <mergeCell ref="AC31:AE31"/>
    <mergeCell ref="AC23:AE23"/>
    <mergeCell ref="AC15:AE15"/>
    <mergeCell ref="Q39:S39"/>
    <mergeCell ref="K11:M11"/>
    <mergeCell ref="E19:G19"/>
    <mergeCell ref="H35:J35"/>
    <mergeCell ref="H31:J31"/>
    <mergeCell ref="E27:G27"/>
    <mergeCell ref="Q35:S35"/>
    <mergeCell ref="Q31:S31"/>
    <mergeCell ref="E35:G35"/>
    <mergeCell ref="K35:M35"/>
    <mergeCell ref="B1:D1"/>
    <mergeCell ref="Q7:S7"/>
    <mergeCell ref="K7:M7"/>
    <mergeCell ref="E1:G1"/>
    <mergeCell ref="E7:G7"/>
    <mergeCell ref="Q1:S1"/>
    <mergeCell ref="H1:J1"/>
    <mergeCell ref="H7:J7"/>
    <mergeCell ref="N1:P1"/>
    <mergeCell ref="N7:P7"/>
    <mergeCell ref="Z19:AB19"/>
    <mergeCell ref="Q19:S19"/>
    <mergeCell ref="W19:Y19"/>
    <mergeCell ref="Z1:AB1"/>
    <mergeCell ref="T11:V11"/>
    <mergeCell ref="T1:V1"/>
    <mergeCell ref="Q11:S11"/>
    <mergeCell ref="Z7:AB7"/>
    <mergeCell ref="W1:Y1"/>
    <mergeCell ref="Z15:AB15"/>
    <mergeCell ref="K31:M31"/>
    <mergeCell ref="K27:M27"/>
    <mergeCell ref="A46:A47"/>
    <mergeCell ref="A36:A39"/>
    <mergeCell ref="A40:A43"/>
    <mergeCell ref="E31:G31"/>
    <mergeCell ref="B35:D35"/>
    <mergeCell ref="E39:G39"/>
    <mergeCell ref="A32:A35"/>
    <mergeCell ref="B11:D11"/>
    <mergeCell ref="A28:A31"/>
    <mergeCell ref="B31:D31"/>
    <mergeCell ref="A8:A11"/>
    <mergeCell ref="A16:A19"/>
    <mergeCell ref="B19:D19"/>
    <mergeCell ref="B27:D27"/>
    <mergeCell ref="A12:A15"/>
    <mergeCell ref="B15:D15"/>
    <mergeCell ref="A4:A7"/>
    <mergeCell ref="A24:A27"/>
    <mergeCell ref="W23:Y23"/>
    <mergeCell ref="Q23:S23"/>
    <mergeCell ref="T23:V23"/>
    <mergeCell ref="A20:A23"/>
    <mergeCell ref="B23:D23"/>
    <mergeCell ref="Q15:S15"/>
    <mergeCell ref="T15:V15"/>
    <mergeCell ref="E23:G23"/>
    <mergeCell ref="K23:M23"/>
    <mergeCell ref="E15:G15"/>
    <mergeCell ref="N15:P15"/>
    <mergeCell ref="K15:M15"/>
    <mergeCell ref="N19:P19"/>
    <mergeCell ref="N27:P27"/>
    <mergeCell ref="N31:P31"/>
    <mergeCell ref="N35:P35"/>
    <mergeCell ref="N39:P39"/>
    <mergeCell ref="N11:P11"/>
    <mergeCell ref="K1:M1"/>
    <mergeCell ref="H48:J48"/>
    <mergeCell ref="H11:J11"/>
    <mergeCell ref="H39:J39"/>
    <mergeCell ref="H43:J43"/>
    <mergeCell ref="H27:J27"/>
    <mergeCell ref="H23:J23"/>
    <mergeCell ref="H19:J19"/>
    <mergeCell ref="N48:P48"/>
  </mergeCells>
  <printOptions/>
  <pageMargins left="0" right="0" top="0" bottom="0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53"/>
  <dimension ref="A1:AP52"/>
  <sheetViews>
    <sheetView zoomScale="60" zoomScaleNormal="6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F12" sqref="F12"/>
    </sheetView>
  </sheetViews>
  <sheetFormatPr defaultColWidth="9.140625" defaultRowHeight="12.75"/>
  <cols>
    <col min="1" max="1" width="17.140625" style="0" customWidth="1"/>
    <col min="2" max="34" width="4.28125" style="0" customWidth="1"/>
    <col min="35" max="35" width="15.421875" style="0" customWidth="1"/>
  </cols>
  <sheetData>
    <row r="1" spans="1:42" ht="91.5" customHeight="1">
      <c r="A1" s="1" t="s">
        <v>0</v>
      </c>
      <c r="B1" s="162" t="s">
        <v>33</v>
      </c>
      <c r="C1" s="163"/>
      <c r="D1" s="164"/>
      <c r="E1" s="162" t="s">
        <v>41</v>
      </c>
      <c r="F1" s="163"/>
      <c r="G1" s="164"/>
      <c r="H1" s="162" t="s">
        <v>42</v>
      </c>
      <c r="I1" s="163"/>
      <c r="J1" s="164"/>
      <c r="K1" s="162" t="s">
        <v>24</v>
      </c>
      <c r="L1" s="163"/>
      <c r="M1" s="164"/>
      <c r="N1" s="197" t="s">
        <v>34</v>
      </c>
      <c r="O1" s="198"/>
      <c r="P1" s="199"/>
      <c r="Q1" s="162" t="s">
        <v>7</v>
      </c>
      <c r="R1" s="163"/>
      <c r="S1" s="164"/>
      <c r="T1" s="162" t="s">
        <v>1</v>
      </c>
      <c r="U1" s="163"/>
      <c r="V1" s="164"/>
      <c r="W1" s="162" t="s">
        <v>13</v>
      </c>
      <c r="X1" s="163"/>
      <c r="Y1" s="164"/>
      <c r="Z1" s="162" t="s">
        <v>35</v>
      </c>
      <c r="AA1" s="163"/>
      <c r="AB1" s="164"/>
      <c r="AC1" s="162" t="s">
        <v>3</v>
      </c>
      <c r="AD1" s="163"/>
      <c r="AE1" s="164"/>
      <c r="AF1" s="162" t="s">
        <v>43</v>
      </c>
      <c r="AG1" s="163"/>
      <c r="AH1" s="164"/>
      <c r="AI1" s="5"/>
      <c r="AJ1" s="2" t="s">
        <v>11</v>
      </c>
      <c r="AK1" s="4"/>
      <c r="AL1" s="4"/>
      <c r="AM1" s="4"/>
      <c r="AN1" s="4"/>
      <c r="AO1" s="4"/>
      <c r="AP1" s="4"/>
    </row>
    <row r="2" spans="1:42" ht="16.5" customHeight="1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3"/>
      <c r="AJ2" s="8"/>
      <c r="AK2" s="4"/>
      <c r="AL2" s="4"/>
      <c r="AM2" s="4"/>
      <c r="AN2" s="4"/>
      <c r="AO2" s="4"/>
      <c r="AP2" s="4"/>
    </row>
    <row r="3" spans="1:42" ht="16.5" customHeight="1">
      <c r="A3" s="33"/>
      <c r="B3" s="14" t="s">
        <v>14</v>
      </c>
      <c r="C3" s="15" t="s">
        <v>15</v>
      </c>
      <c r="D3" s="16" t="s">
        <v>16</v>
      </c>
      <c r="E3" s="14" t="s">
        <v>14</v>
      </c>
      <c r="F3" s="15" t="s">
        <v>15</v>
      </c>
      <c r="G3" s="16" t="s">
        <v>16</v>
      </c>
      <c r="H3" s="14" t="s">
        <v>14</v>
      </c>
      <c r="I3" s="15" t="s">
        <v>15</v>
      </c>
      <c r="J3" s="16" t="s">
        <v>16</v>
      </c>
      <c r="K3" s="14" t="s">
        <v>14</v>
      </c>
      <c r="L3" s="15" t="s">
        <v>15</v>
      </c>
      <c r="M3" s="16" t="s">
        <v>16</v>
      </c>
      <c r="N3" s="14" t="s">
        <v>14</v>
      </c>
      <c r="O3" s="15" t="s">
        <v>15</v>
      </c>
      <c r="P3" s="16" t="s">
        <v>16</v>
      </c>
      <c r="Q3" s="14" t="s">
        <v>14</v>
      </c>
      <c r="R3" s="15" t="s">
        <v>15</v>
      </c>
      <c r="S3" s="16" t="s">
        <v>16</v>
      </c>
      <c r="T3" s="14" t="s">
        <v>14</v>
      </c>
      <c r="U3" s="15" t="s">
        <v>15</v>
      </c>
      <c r="V3" s="16" t="s">
        <v>16</v>
      </c>
      <c r="W3" s="14" t="s">
        <v>14</v>
      </c>
      <c r="X3" s="15" t="s">
        <v>15</v>
      </c>
      <c r="Y3" s="16" t="s">
        <v>16</v>
      </c>
      <c r="Z3" s="14" t="s">
        <v>14</v>
      </c>
      <c r="AA3" s="15" t="s">
        <v>15</v>
      </c>
      <c r="AB3" s="16" t="s">
        <v>16</v>
      </c>
      <c r="AC3" s="14" t="s">
        <v>14</v>
      </c>
      <c r="AD3" s="15" t="s">
        <v>15</v>
      </c>
      <c r="AE3" s="16" t="s">
        <v>16</v>
      </c>
      <c r="AF3" s="14" t="s">
        <v>14</v>
      </c>
      <c r="AG3" s="15" t="s">
        <v>15</v>
      </c>
      <c r="AH3" s="16" t="s">
        <v>16</v>
      </c>
      <c r="AI3" s="3"/>
      <c r="AJ3" s="8"/>
      <c r="AK3" s="4"/>
      <c r="AL3" s="4"/>
      <c r="AM3" s="4"/>
      <c r="AN3" s="4"/>
      <c r="AO3" s="4"/>
      <c r="AP3" s="4"/>
    </row>
    <row r="4" spans="1:42" ht="16.5" customHeight="1">
      <c r="A4" s="194" t="s">
        <v>33</v>
      </c>
      <c r="B4" s="23"/>
      <c r="C4" s="24"/>
      <c r="D4" s="25"/>
      <c r="E4" s="17"/>
      <c r="F4" s="18">
        <v>1</v>
      </c>
      <c r="G4" s="19">
        <v>1</v>
      </c>
      <c r="H4" s="17">
        <v>1</v>
      </c>
      <c r="I4" s="18">
        <v>1</v>
      </c>
      <c r="J4" s="19">
        <v>1</v>
      </c>
      <c r="K4" s="17"/>
      <c r="L4" s="18">
        <v>1</v>
      </c>
      <c r="M4" s="19">
        <v>1</v>
      </c>
      <c r="N4" s="17">
        <v>2</v>
      </c>
      <c r="O4" s="18"/>
      <c r="P4" s="19"/>
      <c r="Q4" s="17">
        <v>1</v>
      </c>
      <c r="R4" s="18"/>
      <c r="S4" s="19">
        <v>1</v>
      </c>
      <c r="T4" s="17">
        <v>1</v>
      </c>
      <c r="U4" s="18"/>
      <c r="V4" s="19">
        <v>1</v>
      </c>
      <c r="W4" s="17">
        <v>1</v>
      </c>
      <c r="X4" s="18"/>
      <c r="Y4" s="19">
        <v>1</v>
      </c>
      <c r="Z4" s="17">
        <v>1</v>
      </c>
      <c r="AA4" s="18">
        <v>1</v>
      </c>
      <c r="AB4" s="19"/>
      <c r="AC4" s="17">
        <v>1</v>
      </c>
      <c r="AD4" s="18"/>
      <c r="AE4" s="19">
        <v>1</v>
      </c>
      <c r="AF4" s="17">
        <v>1</v>
      </c>
      <c r="AG4" s="18"/>
      <c r="AH4" s="19">
        <v>1</v>
      </c>
      <c r="AI4" s="5" t="s">
        <v>8</v>
      </c>
      <c r="AJ4" s="13"/>
      <c r="AK4" s="4"/>
      <c r="AL4" s="4"/>
      <c r="AM4" s="4"/>
      <c r="AN4" s="4"/>
      <c r="AO4" s="4"/>
      <c r="AP4" s="4"/>
    </row>
    <row r="5" spans="1:42" ht="16.5" customHeight="1">
      <c r="A5" s="195"/>
      <c r="B5" s="26"/>
      <c r="C5" s="27"/>
      <c r="D5" s="28"/>
      <c r="E5" s="20"/>
      <c r="F5" s="21"/>
      <c r="G5" s="22"/>
      <c r="H5" s="20"/>
      <c r="I5" s="21"/>
      <c r="J5" s="22"/>
      <c r="K5" s="20"/>
      <c r="L5" s="21">
        <v>2</v>
      </c>
      <c r="M5" s="22"/>
      <c r="N5" s="20"/>
      <c r="O5" s="21"/>
      <c r="P5" s="22"/>
      <c r="Q5" s="20"/>
      <c r="R5" s="21"/>
      <c r="S5" s="22"/>
      <c r="T5" s="20"/>
      <c r="U5" s="21"/>
      <c r="V5" s="22"/>
      <c r="W5" s="20"/>
      <c r="X5" s="21">
        <v>1</v>
      </c>
      <c r="Y5" s="22">
        <v>1</v>
      </c>
      <c r="Z5" s="20">
        <v>1</v>
      </c>
      <c r="AA5" s="21"/>
      <c r="AB5" s="22">
        <v>1</v>
      </c>
      <c r="AC5" s="20"/>
      <c r="AD5" s="21"/>
      <c r="AE5" s="22"/>
      <c r="AF5" s="20"/>
      <c r="AG5" s="21"/>
      <c r="AH5" s="22"/>
      <c r="AI5" s="5" t="s">
        <v>9</v>
      </c>
      <c r="AJ5" s="11"/>
      <c r="AK5" s="4"/>
      <c r="AL5" s="4"/>
      <c r="AM5" s="4"/>
      <c r="AN5" s="4"/>
      <c r="AO5" s="4"/>
      <c r="AP5" s="4"/>
    </row>
    <row r="6" spans="1:42" s="55" customFormat="1" ht="16.5" customHeight="1">
      <c r="A6" s="195"/>
      <c r="B6" s="46"/>
      <c r="C6" s="47"/>
      <c r="D6" s="48"/>
      <c r="E6" s="49">
        <f aca="true" t="shared" si="0" ref="E6:AH6">SUM(E4:E5)</f>
        <v>0</v>
      </c>
      <c r="F6" s="50">
        <f t="shared" si="0"/>
        <v>1</v>
      </c>
      <c r="G6" s="51">
        <f t="shared" si="0"/>
        <v>1</v>
      </c>
      <c r="H6" s="49">
        <f>SUM(H4:H5)</f>
        <v>1</v>
      </c>
      <c r="I6" s="50">
        <f>SUM(I4:I5)</f>
        <v>1</v>
      </c>
      <c r="J6" s="51">
        <f>SUM(J4:J5)</f>
        <v>1</v>
      </c>
      <c r="K6" s="49">
        <f t="shared" si="0"/>
        <v>0</v>
      </c>
      <c r="L6" s="50">
        <f t="shared" si="0"/>
        <v>3</v>
      </c>
      <c r="M6" s="51">
        <f t="shared" si="0"/>
        <v>1</v>
      </c>
      <c r="N6" s="49">
        <f t="shared" si="0"/>
        <v>2</v>
      </c>
      <c r="O6" s="50">
        <f t="shared" si="0"/>
        <v>0</v>
      </c>
      <c r="P6" s="51">
        <f t="shared" si="0"/>
        <v>0</v>
      </c>
      <c r="Q6" s="49">
        <f>SUM(Q4:Q5)</f>
        <v>1</v>
      </c>
      <c r="R6" s="50">
        <f>SUM(R4:R5)</f>
        <v>0</v>
      </c>
      <c r="S6" s="51">
        <f>SUM(S4:S5)</f>
        <v>1</v>
      </c>
      <c r="T6" s="49">
        <f t="shared" si="0"/>
        <v>1</v>
      </c>
      <c r="U6" s="50">
        <f t="shared" si="0"/>
        <v>0</v>
      </c>
      <c r="V6" s="51">
        <f t="shared" si="0"/>
        <v>1</v>
      </c>
      <c r="W6" s="49">
        <f t="shared" si="0"/>
        <v>1</v>
      </c>
      <c r="X6" s="50">
        <f t="shared" si="0"/>
        <v>1</v>
      </c>
      <c r="Y6" s="51">
        <f t="shared" si="0"/>
        <v>2</v>
      </c>
      <c r="Z6" s="49">
        <f t="shared" si="0"/>
        <v>2</v>
      </c>
      <c r="AA6" s="50">
        <f t="shared" si="0"/>
        <v>1</v>
      </c>
      <c r="AB6" s="51">
        <f t="shared" si="0"/>
        <v>1</v>
      </c>
      <c r="AC6" s="49">
        <f t="shared" si="0"/>
        <v>1</v>
      </c>
      <c r="AD6" s="50">
        <f t="shared" si="0"/>
        <v>0</v>
      </c>
      <c r="AE6" s="51">
        <f t="shared" si="0"/>
        <v>1</v>
      </c>
      <c r="AF6" s="49">
        <f t="shared" si="0"/>
        <v>1</v>
      </c>
      <c r="AG6" s="50">
        <f t="shared" si="0"/>
        <v>0</v>
      </c>
      <c r="AH6" s="51">
        <f t="shared" si="0"/>
        <v>1</v>
      </c>
      <c r="AI6" s="52" t="s">
        <v>10</v>
      </c>
      <c r="AJ6" s="53"/>
      <c r="AK6" s="54"/>
      <c r="AL6" s="54"/>
      <c r="AM6" s="54"/>
      <c r="AN6" s="54"/>
      <c r="AO6" s="54"/>
      <c r="AP6" s="54"/>
    </row>
    <row r="7" spans="1:42" ht="16.5" customHeight="1">
      <c r="A7" s="196"/>
      <c r="B7" s="30"/>
      <c r="C7" s="31"/>
      <c r="D7" s="32"/>
      <c r="E7" s="157">
        <f>SUM(E6:G6)</f>
        <v>2</v>
      </c>
      <c r="F7" s="158"/>
      <c r="G7" s="159"/>
      <c r="H7" s="157">
        <f>SUM(H6:J6)</f>
        <v>3</v>
      </c>
      <c r="I7" s="158"/>
      <c r="J7" s="159"/>
      <c r="K7" s="157">
        <f>SUM(K6:M6)</f>
        <v>4</v>
      </c>
      <c r="L7" s="158"/>
      <c r="M7" s="159"/>
      <c r="N7" s="157">
        <f>SUM(N6:P6)</f>
        <v>2</v>
      </c>
      <c r="O7" s="158"/>
      <c r="P7" s="159"/>
      <c r="Q7" s="157">
        <f>SUM(Q6:S6)</f>
        <v>2</v>
      </c>
      <c r="R7" s="158"/>
      <c r="S7" s="159"/>
      <c r="T7" s="157">
        <f>SUM(T6:V6)</f>
        <v>2</v>
      </c>
      <c r="U7" s="158"/>
      <c r="V7" s="159"/>
      <c r="W7" s="157">
        <f>SUM(W6:Y6)</f>
        <v>4</v>
      </c>
      <c r="X7" s="158"/>
      <c r="Y7" s="159"/>
      <c r="Z7" s="157">
        <f>SUM(Z6:AB6)</f>
        <v>4</v>
      </c>
      <c r="AA7" s="158"/>
      <c r="AB7" s="159"/>
      <c r="AC7" s="157">
        <f>SUM(AC6:AE6)</f>
        <v>2</v>
      </c>
      <c r="AD7" s="158"/>
      <c r="AE7" s="159"/>
      <c r="AF7" s="157">
        <f>SUM(AF6:AH6)</f>
        <v>2</v>
      </c>
      <c r="AG7" s="158"/>
      <c r="AH7" s="159"/>
      <c r="AI7" s="6" t="s">
        <v>17</v>
      </c>
      <c r="AJ7" s="12">
        <f>SUM(B7:AH7)</f>
        <v>27</v>
      </c>
      <c r="AK7" s="4"/>
      <c r="AL7" s="4"/>
      <c r="AM7" s="4"/>
      <c r="AN7" s="4"/>
      <c r="AO7" s="4"/>
      <c r="AP7" s="4"/>
    </row>
    <row r="8" spans="1:42" ht="16.5" customHeight="1">
      <c r="A8" s="194" t="s">
        <v>41</v>
      </c>
      <c r="B8" s="17">
        <v>1</v>
      </c>
      <c r="C8" s="18">
        <v>1</v>
      </c>
      <c r="D8" s="19"/>
      <c r="E8" s="23"/>
      <c r="F8" s="24"/>
      <c r="G8" s="25"/>
      <c r="H8" s="17"/>
      <c r="I8" s="18">
        <v>3</v>
      </c>
      <c r="J8" s="19"/>
      <c r="K8" s="17">
        <v>1</v>
      </c>
      <c r="L8" s="18"/>
      <c r="M8" s="19">
        <v>2</v>
      </c>
      <c r="N8" s="17">
        <v>1</v>
      </c>
      <c r="O8" s="18"/>
      <c r="P8" s="19">
        <v>1</v>
      </c>
      <c r="Q8" s="17">
        <v>2</v>
      </c>
      <c r="R8" s="18">
        <v>1</v>
      </c>
      <c r="S8" s="19"/>
      <c r="T8" s="17">
        <v>2</v>
      </c>
      <c r="U8" s="18"/>
      <c r="V8" s="19"/>
      <c r="W8" s="17">
        <v>2</v>
      </c>
      <c r="X8" s="18"/>
      <c r="Y8" s="19"/>
      <c r="Z8" s="17"/>
      <c r="AA8" s="18">
        <v>1</v>
      </c>
      <c r="AB8" s="19">
        <v>1</v>
      </c>
      <c r="AC8" s="17">
        <v>1</v>
      </c>
      <c r="AD8" s="18"/>
      <c r="AE8" s="19">
        <v>1</v>
      </c>
      <c r="AF8" s="17"/>
      <c r="AG8" s="18">
        <v>1</v>
      </c>
      <c r="AH8" s="19">
        <v>1</v>
      </c>
      <c r="AI8" s="5" t="s">
        <v>8</v>
      </c>
      <c r="AJ8" s="13"/>
      <c r="AK8" s="4"/>
      <c r="AL8" s="4"/>
      <c r="AM8" s="4"/>
      <c r="AN8" s="4"/>
      <c r="AO8" s="4"/>
      <c r="AP8" s="4"/>
    </row>
    <row r="9" spans="1:42" ht="16.5" customHeight="1">
      <c r="A9" s="195"/>
      <c r="B9" s="20"/>
      <c r="C9" s="21"/>
      <c r="D9" s="22"/>
      <c r="E9" s="26"/>
      <c r="F9" s="27"/>
      <c r="G9" s="28"/>
      <c r="H9" s="20"/>
      <c r="I9" s="21"/>
      <c r="J9" s="22"/>
      <c r="K9" s="20">
        <v>1</v>
      </c>
      <c r="L9" s="21"/>
      <c r="M9" s="22">
        <v>2</v>
      </c>
      <c r="N9" s="20"/>
      <c r="O9" s="21"/>
      <c r="P9" s="22"/>
      <c r="Q9" s="20">
        <v>1</v>
      </c>
      <c r="R9" s="21"/>
      <c r="S9" s="22"/>
      <c r="T9" s="20"/>
      <c r="U9" s="21"/>
      <c r="V9" s="22"/>
      <c r="W9" s="20">
        <v>1</v>
      </c>
      <c r="X9" s="21">
        <v>1</v>
      </c>
      <c r="Y9" s="22"/>
      <c r="Z9" s="20"/>
      <c r="AA9" s="21"/>
      <c r="AB9" s="22"/>
      <c r="AC9" s="20">
        <v>2</v>
      </c>
      <c r="AD9" s="21"/>
      <c r="AE9" s="22"/>
      <c r="AF9" s="20">
        <v>1</v>
      </c>
      <c r="AG9" s="21"/>
      <c r="AH9" s="22">
        <v>1</v>
      </c>
      <c r="AI9" s="5" t="s">
        <v>9</v>
      </c>
      <c r="AJ9" s="11"/>
      <c r="AK9" s="4"/>
      <c r="AL9" s="4"/>
      <c r="AM9" s="4"/>
      <c r="AN9" s="4"/>
      <c r="AO9" s="4"/>
      <c r="AP9" s="4"/>
    </row>
    <row r="10" spans="1:42" s="55" customFormat="1" ht="16.5" customHeight="1">
      <c r="A10" s="195"/>
      <c r="B10" s="49">
        <f>SUM(B8:B9)</f>
        <v>1</v>
      </c>
      <c r="C10" s="50">
        <f>SUM(C8:C9)</f>
        <v>1</v>
      </c>
      <c r="D10" s="51">
        <f>SUM(D8:D9)</f>
        <v>0</v>
      </c>
      <c r="E10" s="46"/>
      <c r="F10" s="47"/>
      <c r="G10" s="48"/>
      <c r="H10" s="49">
        <f>SUM(H8:H9)</f>
        <v>0</v>
      </c>
      <c r="I10" s="50">
        <f>SUM(I8:I9)</f>
        <v>3</v>
      </c>
      <c r="J10" s="51">
        <f>SUM(J8:J9)</f>
        <v>0</v>
      </c>
      <c r="K10" s="49">
        <f aca="true" t="shared" si="1" ref="K10:AH10">SUM(K8:K9)</f>
        <v>2</v>
      </c>
      <c r="L10" s="50">
        <f t="shared" si="1"/>
        <v>0</v>
      </c>
      <c r="M10" s="51">
        <f t="shared" si="1"/>
        <v>4</v>
      </c>
      <c r="N10" s="49">
        <f t="shared" si="1"/>
        <v>1</v>
      </c>
      <c r="O10" s="50">
        <f t="shared" si="1"/>
        <v>0</v>
      </c>
      <c r="P10" s="51">
        <f t="shared" si="1"/>
        <v>1</v>
      </c>
      <c r="Q10" s="49">
        <f>SUM(Q8:Q9)</f>
        <v>3</v>
      </c>
      <c r="R10" s="50">
        <f>SUM(R8:R9)</f>
        <v>1</v>
      </c>
      <c r="S10" s="51">
        <f>SUM(S8:S9)</f>
        <v>0</v>
      </c>
      <c r="T10" s="49">
        <f t="shared" si="1"/>
        <v>2</v>
      </c>
      <c r="U10" s="50">
        <f t="shared" si="1"/>
        <v>0</v>
      </c>
      <c r="V10" s="51">
        <f t="shared" si="1"/>
        <v>0</v>
      </c>
      <c r="W10" s="49">
        <f t="shared" si="1"/>
        <v>3</v>
      </c>
      <c r="X10" s="50">
        <f t="shared" si="1"/>
        <v>1</v>
      </c>
      <c r="Y10" s="51">
        <f t="shared" si="1"/>
        <v>0</v>
      </c>
      <c r="Z10" s="49">
        <f t="shared" si="1"/>
        <v>0</v>
      </c>
      <c r="AA10" s="50">
        <f t="shared" si="1"/>
        <v>1</v>
      </c>
      <c r="AB10" s="51">
        <f t="shared" si="1"/>
        <v>1</v>
      </c>
      <c r="AC10" s="49">
        <f t="shared" si="1"/>
        <v>3</v>
      </c>
      <c r="AD10" s="50">
        <f t="shared" si="1"/>
        <v>0</v>
      </c>
      <c r="AE10" s="51">
        <f t="shared" si="1"/>
        <v>1</v>
      </c>
      <c r="AF10" s="49">
        <f t="shared" si="1"/>
        <v>1</v>
      </c>
      <c r="AG10" s="50">
        <f t="shared" si="1"/>
        <v>1</v>
      </c>
      <c r="AH10" s="51">
        <f t="shared" si="1"/>
        <v>2</v>
      </c>
      <c r="AI10" s="52" t="s">
        <v>10</v>
      </c>
      <c r="AJ10" s="53"/>
      <c r="AK10" s="54"/>
      <c r="AL10" s="54"/>
      <c r="AM10" s="54"/>
      <c r="AN10" s="54"/>
      <c r="AO10" s="54"/>
      <c r="AP10" s="54"/>
    </row>
    <row r="11" spans="1:42" ht="16.5" customHeight="1">
      <c r="A11" s="196"/>
      <c r="B11" s="157">
        <f>SUM(B10:D10)</f>
        <v>2</v>
      </c>
      <c r="C11" s="158"/>
      <c r="D11" s="159"/>
      <c r="E11" s="30"/>
      <c r="F11" s="31"/>
      <c r="G11" s="32"/>
      <c r="H11" s="157">
        <f>SUM(H10:J10)</f>
        <v>3</v>
      </c>
      <c r="I11" s="158"/>
      <c r="J11" s="159"/>
      <c r="K11" s="157">
        <f>SUM(K10:M10)</f>
        <v>6</v>
      </c>
      <c r="L11" s="158"/>
      <c r="M11" s="159"/>
      <c r="N11" s="157">
        <f>SUM(N10:P10)</f>
        <v>2</v>
      </c>
      <c r="O11" s="158"/>
      <c r="P11" s="159"/>
      <c r="Q11" s="157">
        <f>SUM(Q10:S10)</f>
        <v>4</v>
      </c>
      <c r="R11" s="158"/>
      <c r="S11" s="159"/>
      <c r="T11" s="157">
        <f>SUM(T10:V10)</f>
        <v>2</v>
      </c>
      <c r="U11" s="158"/>
      <c r="V11" s="159"/>
      <c r="W11" s="157">
        <f>SUM(W10:Y10)</f>
        <v>4</v>
      </c>
      <c r="X11" s="158"/>
      <c r="Y11" s="159"/>
      <c r="Z11" s="157">
        <f>SUM(Z10:AB10)</f>
        <v>2</v>
      </c>
      <c r="AA11" s="158"/>
      <c r="AB11" s="159"/>
      <c r="AC11" s="157">
        <f>SUM(AC10:AE10)</f>
        <v>4</v>
      </c>
      <c r="AD11" s="158"/>
      <c r="AE11" s="159"/>
      <c r="AF11" s="157">
        <f>SUM(AF10:AH10)</f>
        <v>4</v>
      </c>
      <c r="AG11" s="158"/>
      <c r="AH11" s="159"/>
      <c r="AI11" s="6" t="s">
        <v>17</v>
      </c>
      <c r="AJ11" s="12">
        <f>SUM(B11:AH11)</f>
        <v>33</v>
      </c>
      <c r="AK11" s="4"/>
      <c r="AL11" s="4"/>
      <c r="AM11" s="4"/>
      <c r="AN11" s="4"/>
      <c r="AO11" s="4"/>
      <c r="AP11" s="4"/>
    </row>
    <row r="12" spans="1:42" ht="16.5" customHeight="1">
      <c r="A12" s="194" t="s">
        <v>42</v>
      </c>
      <c r="B12" s="17">
        <v>1</v>
      </c>
      <c r="C12" s="18">
        <v>1</v>
      </c>
      <c r="D12" s="19">
        <v>1</v>
      </c>
      <c r="E12" s="17"/>
      <c r="F12" s="18">
        <v>3</v>
      </c>
      <c r="G12" s="19"/>
      <c r="H12" s="23"/>
      <c r="I12" s="24"/>
      <c r="J12" s="25"/>
      <c r="K12" s="17"/>
      <c r="L12" s="18">
        <v>1</v>
      </c>
      <c r="M12" s="19">
        <v>1</v>
      </c>
      <c r="N12" s="17">
        <v>1</v>
      </c>
      <c r="O12" s="18">
        <v>1</v>
      </c>
      <c r="P12" s="19"/>
      <c r="Q12" s="17"/>
      <c r="R12" s="18"/>
      <c r="S12" s="19">
        <v>2</v>
      </c>
      <c r="T12" s="17">
        <v>1</v>
      </c>
      <c r="U12" s="18"/>
      <c r="V12" s="19">
        <v>1</v>
      </c>
      <c r="W12" s="17">
        <v>1</v>
      </c>
      <c r="X12" s="18"/>
      <c r="Y12" s="19">
        <v>1</v>
      </c>
      <c r="Z12" s="17">
        <v>1</v>
      </c>
      <c r="AA12" s="18"/>
      <c r="AB12" s="19">
        <v>1</v>
      </c>
      <c r="AC12" s="17">
        <v>1</v>
      </c>
      <c r="AD12" s="18">
        <v>1</v>
      </c>
      <c r="AE12" s="19"/>
      <c r="AF12" s="17">
        <v>2</v>
      </c>
      <c r="AG12" s="18"/>
      <c r="AH12" s="19"/>
      <c r="AI12" s="5" t="s">
        <v>8</v>
      </c>
      <c r="AJ12" s="13"/>
      <c r="AK12" s="4"/>
      <c r="AL12" s="4"/>
      <c r="AM12" s="4"/>
      <c r="AN12" s="4"/>
      <c r="AO12" s="4"/>
      <c r="AP12" s="4"/>
    </row>
    <row r="13" spans="1:42" ht="16.5" customHeight="1">
      <c r="A13" s="195"/>
      <c r="B13" s="20"/>
      <c r="C13" s="21"/>
      <c r="D13" s="22"/>
      <c r="E13" s="20"/>
      <c r="F13" s="21"/>
      <c r="G13" s="22"/>
      <c r="H13" s="26"/>
      <c r="I13" s="27"/>
      <c r="J13" s="28"/>
      <c r="K13" s="20">
        <v>1</v>
      </c>
      <c r="L13" s="21"/>
      <c r="M13" s="22">
        <v>1</v>
      </c>
      <c r="N13" s="20"/>
      <c r="O13" s="21"/>
      <c r="P13" s="22">
        <v>2</v>
      </c>
      <c r="Q13" s="20">
        <v>1</v>
      </c>
      <c r="R13" s="21">
        <v>1</v>
      </c>
      <c r="S13" s="22"/>
      <c r="T13" s="20">
        <v>2</v>
      </c>
      <c r="U13" s="21"/>
      <c r="V13" s="22"/>
      <c r="W13" s="20"/>
      <c r="X13" s="21"/>
      <c r="Y13" s="22"/>
      <c r="Z13" s="20"/>
      <c r="AA13" s="21"/>
      <c r="AB13" s="22"/>
      <c r="AC13" s="20"/>
      <c r="AD13" s="21"/>
      <c r="AE13" s="22"/>
      <c r="AF13" s="20"/>
      <c r="AG13" s="21"/>
      <c r="AH13" s="22"/>
      <c r="AI13" s="5" t="s">
        <v>9</v>
      </c>
      <c r="AJ13" s="11"/>
      <c r="AK13" s="4"/>
      <c r="AL13" s="4"/>
      <c r="AM13" s="4"/>
      <c r="AN13" s="4"/>
      <c r="AO13" s="4"/>
      <c r="AP13" s="4"/>
    </row>
    <row r="14" spans="1:42" s="55" customFormat="1" ht="16.5" customHeight="1">
      <c r="A14" s="195"/>
      <c r="B14" s="49">
        <f aca="true" t="shared" si="2" ref="B14:G14">SUM(B12:B13)</f>
        <v>1</v>
      </c>
      <c r="C14" s="50">
        <f t="shared" si="2"/>
        <v>1</v>
      </c>
      <c r="D14" s="51">
        <f t="shared" si="2"/>
        <v>1</v>
      </c>
      <c r="E14" s="49">
        <f t="shared" si="2"/>
        <v>0</v>
      </c>
      <c r="F14" s="50">
        <f t="shared" si="2"/>
        <v>3</v>
      </c>
      <c r="G14" s="51">
        <f t="shared" si="2"/>
        <v>0</v>
      </c>
      <c r="H14" s="46"/>
      <c r="I14" s="47"/>
      <c r="J14" s="48"/>
      <c r="K14" s="49">
        <f aca="true" t="shared" si="3" ref="K14:AH14">SUM(K12:K13)</f>
        <v>1</v>
      </c>
      <c r="L14" s="50">
        <f t="shared" si="3"/>
        <v>1</v>
      </c>
      <c r="M14" s="51">
        <f t="shared" si="3"/>
        <v>2</v>
      </c>
      <c r="N14" s="49">
        <f t="shared" si="3"/>
        <v>1</v>
      </c>
      <c r="O14" s="50">
        <f t="shared" si="3"/>
        <v>1</v>
      </c>
      <c r="P14" s="51">
        <f t="shared" si="3"/>
        <v>2</v>
      </c>
      <c r="Q14" s="49">
        <f t="shared" si="3"/>
        <v>1</v>
      </c>
      <c r="R14" s="50">
        <f t="shared" si="3"/>
        <v>1</v>
      </c>
      <c r="S14" s="51">
        <f t="shared" si="3"/>
        <v>2</v>
      </c>
      <c r="T14" s="49">
        <f t="shared" si="3"/>
        <v>3</v>
      </c>
      <c r="U14" s="50">
        <f t="shared" si="3"/>
        <v>0</v>
      </c>
      <c r="V14" s="51">
        <f t="shared" si="3"/>
        <v>1</v>
      </c>
      <c r="W14" s="49">
        <f t="shared" si="3"/>
        <v>1</v>
      </c>
      <c r="X14" s="50">
        <f t="shared" si="3"/>
        <v>0</v>
      </c>
      <c r="Y14" s="51">
        <f t="shared" si="3"/>
        <v>1</v>
      </c>
      <c r="Z14" s="49">
        <f t="shared" si="3"/>
        <v>1</v>
      </c>
      <c r="AA14" s="50">
        <f t="shared" si="3"/>
        <v>0</v>
      </c>
      <c r="AB14" s="51">
        <f t="shared" si="3"/>
        <v>1</v>
      </c>
      <c r="AC14" s="49">
        <f t="shared" si="3"/>
        <v>1</v>
      </c>
      <c r="AD14" s="50">
        <f t="shared" si="3"/>
        <v>1</v>
      </c>
      <c r="AE14" s="51">
        <f t="shared" si="3"/>
        <v>0</v>
      </c>
      <c r="AF14" s="49">
        <f t="shared" si="3"/>
        <v>2</v>
      </c>
      <c r="AG14" s="50">
        <f t="shared" si="3"/>
        <v>0</v>
      </c>
      <c r="AH14" s="51">
        <f t="shared" si="3"/>
        <v>0</v>
      </c>
      <c r="AI14" s="52" t="s">
        <v>10</v>
      </c>
      <c r="AJ14" s="53"/>
      <c r="AK14" s="54"/>
      <c r="AL14" s="54"/>
      <c r="AM14" s="54"/>
      <c r="AN14" s="54"/>
      <c r="AO14" s="54"/>
      <c r="AP14" s="54"/>
    </row>
    <row r="15" spans="1:42" ht="16.5" customHeight="1">
      <c r="A15" s="196"/>
      <c r="B15" s="157">
        <f>SUM(B14:D14)</f>
        <v>3</v>
      </c>
      <c r="C15" s="158"/>
      <c r="D15" s="159"/>
      <c r="E15" s="157">
        <f>SUM(E14:G14)</f>
        <v>3</v>
      </c>
      <c r="F15" s="158"/>
      <c r="G15" s="159"/>
      <c r="H15" s="30"/>
      <c r="I15" s="31"/>
      <c r="J15" s="32"/>
      <c r="K15" s="157">
        <f>SUM(K14:M14)</f>
        <v>4</v>
      </c>
      <c r="L15" s="158"/>
      <c r="M15" s="159"/>
      <c r="N15" s="157">
        <f>SUM(N14:P14)</f>
        <v>4</v>
      </c>
      <c r="O15" s="158"/>
      <c r="P15" s="159"/>
      <c r="Q15" s="157">
        <f>SUM(Q14:S14)</f>
        <v>4</v>
      </c>
      <c r="R15" s="158"/>
      <c r="S15" s="159"/>
      <c r="T15" s="157">
        <f>SUM(T14:V14)</f>
        <v>4</v>
      </c>
      <c r="U15" s="158"/>
      <c r="V15" s="159"/>
      <c r="W15" s="157">
        <f>SUM(W14:Y14)</f>
        <v>2</v>
      </c>
      <c r="X15" s="158"/>
      <c r="Y15" s="159"/>
      <c r="Z15" s="157">
        <f>SUM(Z14:AB14)</f>
        <v>2</v>
      </c>
      <c r="AA15" s="158"/>
      <c r="AB15" s="159"/>
      <c r="AC15" s="157">
        <f>SUM(AC14:AE14)</f>
        <v>2</v>
      </c>
      <c r="AD15" s="158"/>
      <c r="AE15" s="159"/>
      <c r="AF15" s="157">
        <f>SUM(AF14:AH14)</f>
        <v>2</v>
      </c>
      <c r="AG15" s="158"/>
      <c r="AH15" s="159"/>
      <c r="AI15" s="6" t="s">
        <v>17</v>
      </c>
      <c r="AJ15" s="12">
        <f>SUM(B15:AH15)</f>
        <v>30</v>
      </c>
      <c r="AK15" s="4"/>
      <c r="AL15" s="4"/>
      <c r="AM15" s="4"/>
      <c r="AN15" s="4"/>
      <c r="AO15" s="4"/>
      <c r="AP15" s="4"/>
    </row>
    <row r="16" spans="1:42" ht="16.5" customHeight="1">
      <c r="A16" s="194" t="s">
        <v>24</v>
      </c>
      <c r="B16" s="17">
        <v>1</v>
      </c>
      <c r="C16" s="18">
        <v>1</v>
      </c>
      <c r="D16" s="19"/>
      <c r="E16" s="17">
        <v>2</v>
      </c>
      <c r="F16" s="18"/>
      <c r="G16" s="19">
        <v>1</v>
      </c>
      <c r="H16" s="17">
        <v>1</v>
      </c>
      <c r="I16" s="18">
        <v>1</v>
      </c>
      <c r="J16" s="19"/>
      <c r="K16" s="23"/>
      <c r="L16" s="24"/>
      <c r="M16" s="25"/>
      <c r="N16" s="17"/>
      <c r="O16" s="18">
        <v>1</v>
      </c>
      <c r="P16" s="19">
        <v>1</v>
      </c>
      <c r="Q16" s="17"/>
      <c r="R16" s="18"/>
      <c r="S16" s="19">
        <v>2</v>
      </c>
      <c r="T16" s="17">
        <v>2</v>
      </c>
      <c r="U16" s="18"/>
      <c r="V16" s="19"/>
      <c r="W16" s="17">
        <v>1</v>
      </c>
      <c r="X16" s="18">
        <v>1</v>
      </c>
      <c r="Y16" s="19"/>
      <c r="Z16" s="17">
        <v>1</v>
      </c>
      <c r="AA16" s="18"/>
      <c r="AB16" s="19">
        <v>1</v>
      </c>
      <c r="AC16" s="17">
        <v>2</v>
      </c>
      <c r="AD16" s="18"/>
      <c r="AE16" s="19"/>
      <c r="AF16" s="17">
        <v>2</v>
      </c>
      <c r="AG16" s="18"/>
      <c r="AH16" s="19"/>
      <c r="AI16" s="5" t="s">
        <v>8</v>
      </c>
      <c r="AJ16" s="11"/>
      <c r="AK16" s="4"/>
      <c r="AL16" s="4"/>
      <c r="AM16" s="4"/>
      <c r="AN16" s="4"/>
      <c r="AO16" s="4"/>
      <c r="AP16" s="4"/>
    </row>
    <row r="17" spans="1:42" ht="16.5" customHeight="1">
      <c r="A17" s="195"/>
      <c r="B17" s="20"/>
      <c r="C17" s="21">
        <v>2</v>
      </c>
      <c r="D17" s="22"/>
      <c r="E17" s="20">
        <v>2</v>
      </c>
      <c r="F17" s="21"/>
      <c r="G17" s="22">
        <v>1</v>
      </c>
      <c r="H17" s="20">
        <v>1</v>
      </c>
      <c r="I17" s="21"/>
      <c r="J17" s="22">
        <v>1</v>
      </c>
      <c r="K17" s="26"/>
      <c r="L17" s="27"/>
      <c r="M17" s="28"/>
      <c r="N17" s="20"/>
      <c r="O17" s="21"/>
      <c r="P17" s="22"/>
      <c r="Q17" s="20"/>
      <c r="R17" s="21"/>
      <c r="S17" s="22"/>
      <c r="T17" s="20"/>
      <c r="U17" s="21"/>
      <c r="V17" s="22"/>
      <c r="W17" s="20">
        <v>1</v>
      </c>
      <c r="X17" s="21">
        <v>1</v>
      </c>
      <c r="Y17" s="22"/>
      <c r="Z17" s="20">
        <v>1</v>
      </c>
      <c r="AA17" s="21"/>
      <c r="AB17" s="22">
        <v>1</v>
      </c>
      <c r="AC17" s="20"/>
      <c r="AD17" s="21"/>
      <c r="AE17" s="22"/>
      <c r="AF17" s="20"/>
      <c r="AG17" s="21"/>
      <c r="AH17" s="22"/>
      <c r="AI17" s="5" t="s">
        <v>9</v>
      </c>
      <c r="AJ17" s="11"/>
      <c r="AK17" s="4"/>
      <c r="AL17" s="4"/>
      <c r="AM17" s="4"/>
      <c r="AN17" s="4"/>
      <c r="AO17" s="4"/>
      <c r="AP17" s="4"/>
    </row>
    <row r="18" spans="1:42" s="55" customFormat="1" ht="16.5" customHeight="1">
      <c r="A18" s="195"/>
      <c r="B18" s="49">
        <f aca="true" t="shared" si="4" ref="B18:G18">SUM(B16:B17)</f>
        <v>1</v>
      </c>
      <c r="C18" s="50">
        <f t="shared" si="4"/>
        <v>3</v>
      </c>
      <c r="D18" s="51">
        <f t="shared" si="4"/>
        <v>0</v>
      </c>
      <c r="E18" s="49">
        <f t="shared" si="4"/>
        <v>4</v>
      </c>
      <c r="F18" s="50">
        <f t="shared" si="4"/>
        <v>0</v>
      </c>
      <c r="G18" s="51">
        <f t="shared" si="4"/>
        <v>2</v>
      </c>
      <c r="H18" s="49">
        <f>SUM(H16:H17)</f>
        <v>2</v>
      </c>
      <c r="I18" s="50">
        <f>SUM(I16:I17)</f>
        <v>1</v>
      </c>
      <c r="J18" s="51">
        <f>SUM(J16:J17)</f>
        <v>1</v>
      </c>
      <c r="K18" s="46"/>
      <c r="L18" s="47"/>
      <c r="M18" s="48"/>
      <c r="N18" s="49">
        <f aca="true" t="shared" si="5" ref="N18:AH18">SUM(N16:N17)</f>
        <v>0</v>
      </c>
      <c r="O18" s="50">
        <f t="shared" si="5"/>
        <v>1</v>
      </c>
      <c r="P18" s="51">
        <f t="shared" si="5"/>
        <v>1</v>
      </c>
      <c r="Q18" s="49">
        <f>SUM(Q16:Q17)</f>
        <v>0</v>
      </c>
      <c r="R18" s="50">
        <f>SUM(R16:R17)</f>
        <v>0</v>
      </c>
      <c r="S18" s="51">
        <f>SUM(S16:S17)</f>
        <v>2</v>
      </c>
      <c r="T18" s="49">
        <f t="shared" si="5"/>
        <v>2</v>
      </c>
      <c r="U18" s="50">
        <f t="shared" si="5"/>
        <v>0</v>
      </c>
      <c r="V18" s="51">
        <f t="shared" si="5"/>
        <v>0</v>
      </c>
      <c r="W18" s="49">
        <f t="shared" si="5"/>
        <v>2</v>
      </c>
      <c r="X18" s="50">
        <f t="shared" si="5"/>
        <v>2</v>
      </c>
      <c r="Y18" s="51">
        <f t="shared" si="5"/>
        <v>0</v>
      </c>
      <c r="Z18" s="49">
        <f t="shared" si="5"/>
        <v>2</v>
      </c>
      <c r="AA18" s="50">
        <f t="shared" si="5"/>
        <v>0</v>
      </c>
      <c r="AB18" s="51">
        <f t="shared" si="5"/>
        <v>2</v>
      </c>
      <c r="AC18" s="49">
        <f t="shared" si="5"/>
        <v>2</v>
      </c>
      <c r="AD18" s="50">
        <f t="shared" si="5"/>
        <v>0</v>
      </c>
      <c r="AE18" s="51">
        <f t="shared" si="5"/>
        <v>0</v>
      </c>
      <c r="AF18" s="49">
        <f t="shared" si="5"/>
        <v>2</v>
      </c>
      <c r="AG18" s="50">
        <f t="shared" si="5"/>
        <v>0</v>
      </c>
      <c r="AH18" s="51">
        <f t="shared" si="5"/>
        <v>0</v>
      </c>
      <c r="AI18" s="52" t="s">
        <v>10</v>
      </c>
      <c r="AJ18" s="53"/>
      <c r="AK18" s="54"/>
      <c r="AL18" s="54"/>
      <c r="AM18" s="54"/>
      <c r="AN18" s="54"/>
      <c r="AO18" s="54"/>
      <c r="AP18" s="54"/>
    </row>
    <row r="19" spans="1:42" ht="16.5" customHeight="1">
      <c r="A19" s="196"/>
      <c r="B19" s="157">
        <f>SUM(B18:D18)</f>
        <v>4</v>
      </c>
      <c r="C19" s="158"/>
      <c r="D19" s="159"/>
      <c r="E19" s="157">
        <f>SUM(E18:G18)</f>
        <v>6</v>
      </c>
      <c r="F19" s="158"/>
      <c r="G19" s="159"/>
      <c r="H19" s="157">
        <f>SUM(H18:J18)</f>
        <v>4</v>
      </c>
      <c r="I19" s="158"/>
      <c r="J19" s="159"/>
      <c r="K19" s="30"/>
      <c r="L19" s="31"/>
      <c r="M19" s="32"/>
      <c r="N19" s="157">
        <f>SUM(N18:P18)</f>
        <v>2</v>
      </c>
      <c r="O19" s="158"/>
      <c r="P19" s="159"/>
      <c r="Q19" s="157">
        <f>SUM(Q18:S18)</f>
        <v>2</v>
      </c>
      <c r="R19" s="158"/>
      <c r="S19" s="159"/>
      <c r="T19" s="157">
        <f>SUM(T18:V18)</f>
        <v>2</v>
      </c>
      <c r="U19" s="158"/>
      <c r="V19" s="159"/>
      <c r="W19" s="157">
        <f>SUM(W18:Y18)</f>
        <v>4</v>
      </c>
      <c r="X19" s="158"/>
      <c r="Y19" s="159"/>
      <c r="Z19" s="157">
        <f>SUM(Z18:AB18)</f>
        <v>4</v>
      </c>
      <c r="AA19" s="158"/>
      <c r="AB19" s="159"/>
      <c r="AC19" s="157">
        <f>SUM(AC18:AE18)</f>
        <v>2</v>
      </c>
      <c r="AD19" s="158"/>
      <c r="AE19" s="159"/>
      <c r="AF19" s="157">
        <f>SUM(AF18:AH18)</f>
        <v>2</v>
      </c>
      <c r="AG19" s="158"/>
      <c r="AH19" s="159"/>
      <c r="AI19" s="6" t="s">
        <v>17</v>
      </c>
      <c r="AJ19" s="12">
        <f>SUM(B19:AH19)</f>
        <v>32</v>
      </c>
      <c r="AK19" s="4"/>
      <c r="AL19" s="4"/>
      <c r="AM19" s="4"/>
      <c r="AN19" s="4"/>
      <c r="AO19" s="4"/>
      <c r="AP19" s="4"/>
    </row>
    <row r="20" spans="1:42" ht="16.5" customHeight="1">
      <c r="A20" s="194" t="s">
        <v>34</v>
      </c>
      <c r="B20" s="17"/>
      <c r="C20" s="18"/>
      <c r="D20" s="19">
        <v>2</v>
      </c>
      <c r="E20" s="17">
        <v>1</v>
      </c>
      <c r="F20" s="18"/>
      <c r="G20" s="19">
        <v>1</v>
      </c>
      <c r="H20" s="17"/>
      <c r="I20" s="18">
        <v>1</v>
      </c>
      <c r="J20" s="19">
        <v>1</v>
      </c>
      <c r="K20" s="17">
        <v>1</v>
      </c>
      <c r="L20" s="18">
        <v>1</v>
      </c>
      <c r="M20" s="19"/>
      <c r="N20" s="23"/>
      <c r="O20" s="24"/>
      <c r="P20" s="25"/>
      <c r="Q20" s="17">
        <v>1</v>
      </c>
      <c r="R20" s="18"/>
      <c r="S20" s="19">
        <v>1</v>
      </c>
      <c r="T20" s="17">
        <v>2</v>
      </c>
      <c r="U20" s="18"/>
      <c r="V20" s="19"/>
      <c r="W20" s="17">
        <v>1</v>
      </c>
      <c r="X20" s="18"/>
      <c r="Y20" s="19">
        <v>1</v>
      </c>
      <c r="Z20" s="17"/>
      <c r="AA20" s="18">
        <v>1</v>
      </c>
      <c r="AB20" s="19">
        <v>2</v>
      </c>
      <c r="AC20" s="17">
        <v>1</v>
      </c>
      <c r="AD20" s="18">
        <v>1</v>
      </c>
      <c r="AE20" s="19"/>
      <c r="AF20" s="17">
        <v>1</v>
      </c>
      <c r="AG20" s="18"/>
      <c r="AH20" s="19">
        <v>1</v>
      </c>
      <c r="AI20" s="5" t="s">
        <v>8</v>
      </c>
      <c r="AJ20" s="11"/>
      <c r="AK20" s="4"/>
      <c r="AL20" s="4"/>
      <c r="AM20" s="4"/>
      <c r="AN20" s="4"/>
      <c r="AO20" s="4"/>
      <c r="AP20" s="4"/>
    </row>
    <row r="21" spans="1:42" ht="16.5" customHeight="1">
      <c r="A21" s="195"/>
      <c r="B21" s="20"/>
      <c r="C21" s="21"/>
      <c r="D21" s="22"/>
      <c r="E21" s="20"/>
      <c r="F21" s="21"/>
      <c r="G21" s="22"/>
      <c r="H21" s="20">
        <v>2</v>
      </c>
      <c r="I21" s="21"/>
      <c r="J21" s="22"/>
      <c r="K21" s="20"/>
      <c r="L21" s="21"/>
      <c r="M21" s="22"/>
      <c r="N21" s="26"/>
      <c r="O21" s="27"/>
      <c r="P21" s="28"/>
      <c r="Q21" s="20"/>
      <c r="R21" s="21"/>
      <c r="S21" s="22">
        <v>4</v>
      </c>
      <c r="T21" s="20">
        <v>1</v>
      </c>
      <c r="U21" s="21">
        <v>1</v>
      </c>
      <c r="V21" s="22"/>
      <c r="W21" s="20"/>
      <c r="X21" s="21"/>
      <c r="Y21" s="22"/>
      <c r="Z21" s="20">
        <v>1</v>
      </c>
      <c r="AA21" s="21"/>
      <c r="AB21" s="22">
        <v>1</v>
      </c>
      <c r="AC21" s="20"/>
      <c r="AD21" s="21"/>
      <c r="AE21" s="22"/>
      <c r="AF21" s="20"/>
      <c r="AG21" s="21"/>
      <c r="AH21" s="22"/>
      <c r="AI21" s="5" t="s">
        <v>9</v>
      </c>
      <c r="AJ21" s="11"/>
      <c r="AK21" s="4"/>
      <c r="AL21" s="4"/>
      <c r="AM21" s="4"/>
      <c r="AN21" s="4"/>
      <c r="AO21" s="4"/>
      <c r="AP21" s="4"/>
    </row>
    <row r="22" spans="1:42" s="55" customFormat="1" ht="16.5" customHeight="1">
      <c r="A22" s="195"/>
      <c r="B22" s="49">
        <f aca="true" t="shared" si="6" ref="B22:M22">SUM(B20:B21)</f>
        <v>0</v>
      </c>
      <c r="C22" s="50">
        <f t="shared" si="6"/>
        <v>0</v>
      </c>
      <c r="D22" s="51">
        <f t="shared" si="6"/>
        <v>2</v>
      </c>
      <c r="E22" s="49">
        <f t="shared" si="6"/>
        <v>1</v>
      </c>
      <c r="F22" s="50">
        <f t="shared" si="6"/>
        <v>0</v>
      </c>
      <c r="G22" s="51">
        <f t="shared" si="6"/>
        <v>1</v>
      </c>
      <c r="H22" s="49">
        <f>SUM(H20:H21)</f>
        <v>2</v>
      </c>
      <c r="I22" s="50">
        <f>SUM(I20:I21)</f>
        <v>1</v>
      </c>
      <c r="J22" s="51">
        <f>SUM(J20:J21)</f>
        <v>1</v>
      </c>
      <c r="K22" s="49">
        <f t="shared" si="6"/>
        <v>1</v>
      </c>
      <c r="L22" s="50">
        <f t="shared" si="6"/>
        <v>1</v>
      </c>
      <c r="M22" s="51">
        <f t="shared" si="6"/>
        <v>0</v>
      </c>
      <c r="N22" s="46"/>
      <c r="O22" s="47"/>
      <c r="P22" s="48"/>
      <c r="Q22" s="49">
        <f>SUM(Q20:Q21)</f>
        <v>1</v>
      </c>
      <c r="R22" s="50">
        <f>SUM(R20:R21)</f>
        <v>0</v>
      </c>
      <c r="S22" s="51">
        <f>SUM(S20:S21)</f>
        <v>5</v>
      </c>
      <c r="T22" s="49">
        <f aca="true" t="shared" si="7" ref="T22:AH22">SUM(T20:T21)</f>
        <v>3</v>
      </c>
      <c r="U22" s="50">
        <f t="shared" si="7"/>
        <v>1</v>
      </c>
      <c r="V22" s="51">
        <f t="shared" si="7"/>
        <v>0</v>
      </c>
      <c r="W22" s="49">
        <f t="shared" si="7"/>
        <v>1</v>
      </c>
      <c r="X22" s="50">
        <f t="shared" si="7"/>
        <v>0</v>
      </c>
      <c r="Y22" s="51">
        <f t="shared" si="7"/>
        <v>1</v>
      </c>
      <c r="Z22" s="49">
        <f t="shared" si="7"/>
        <v>1</v>
      </c>
      <c r="AA22" s="50">
        <f t="shared" si="7"/>
        <v>1</v>
      </c>
      <c r="AB22" s="51">
        <f t="shared" si="7"/>
        <v>3</v>
      </c>
      <c r="AC22" s="49">
        <f t="shared" si="7"/>
        <v>1</v>
      </c>
      <c r="AD22" s="50">
        <f t="shared" si="7"/>
        <v>1</v>
      </c>
      <c r="AE22" s="51">
        <f t="shared" si="7"/>
        <v>0</v>
      </c>
      <c r="AF22" s="49">
        <f t="shared" si="7"/>
        <v>1</v>
      </c>
      <c r="AG22" s="50">
        <f t="shared" si="7"/>
        <v>0</v>
      </c>
      <c r="AH22" s="51">
        <f t="shared" si="7"/>
        <v>1</v>
      </c>
      <c r="AI22" s="52" t="s">
        <v>10</v>
      </c>
      <c r="AJ22" s="53"/>
      <c r="AK22" s="54"/>
      <c r="AL22" s="54"/>
      <c r="AM22" s="54"/>
      <c r="AN22" s="54"/>
      <c r="AO22" s="54"/>
      <c r="AP22" s="54"/>
    </row>
    <row r="23" spans="1:42" ht="16.5" customHeight="1">
      <c r="A23" s="196"/>
      <c r="B23" s="157">
        <f>SUM(B22:D22)</f>
        <v>2</v>
      </c>
      <c r="C23" s="158"/>
      <c r="D23" s="159"/>
      <c r="E23" s="157">
        <f>SUM(E22:G22)</f>
        <v>2</v>
      </c>
      <c r="F23" s="158"/>
      <c r="G23" s="159"/>
      <c r="H23" s="157">
        <f>SUM(H22:J22)</f>
        <v>4</v>
      </c>
      <c r="I23" s="158"/>
      <c r="J23" s="159"/>
      <c r="K23" s="157">
        <f>SUM(K22:M22)</f>
        <v>2</v>
      </c>
      <c r="L23" s="158"/>
      <c r="M23" s="159"/>
      <c r="N23" s="30"/>
      <c r="O23" s="31"/>
      <c r="P23" s="32"/>
      <c r="Q23" s="157">
        <f>SUM(Q22:S22)</f>
        <v>6</v>
      </c>
      <c r="R23" s="158"/>
      <c r="S23" s="159"/>
      <c r="T23" s="157">
        <f>SUM(T22:V22)</f>
        <v>4</v>
      </c>
      <c r="U23" s="158"/>
      <c r="V23" s="159"/>
      <c r="W23" s="157">
        <f>SUM(W22:Y22)</f>
        <v>2</v>
      </c>
      <c r="X23" s="158"/>
      <c r="Y23" s="159"/>
      <c r="Z23" s="157">
        <f>SUM(Z22:AB22)</f>
        <v>5</v>
      </c>
      <c r="AA23" s="158"/>
      <c r="AB23" s="159"/>
      <c r="AC23" s="157">
        <f>SUM(AC22:AE22)</f>
        <v>2</v>
      </c>
      <c r="AD23" s="158"/>
      <c r="AE23" s="159"/>
      <c r="AF23" s="157">
        <f>SUM(AF22:AH22)</f>
        <v>2</v>
      </c>
      <c r="AG23" s="158"/>
      <c r="AH23" s="159"/>
      <c r="AI23" s="6" t="s">
        <v>17</v>
      </c>
      <c r="AJ23" s="12">
        <f>SUM(B23:AH23)</f>
        <v>31</v>
      </c>
      <c r="AK23" s="4"/>
      <c r="AL23" s="4"/>
      <c r="AM23" s="4"/>
      <c r="AN23" s="4"/>
      <c r="AO23" s="4"/>
      <c r="AP23" s="4"/>
    </row>
    <row r="24" spans="1:42" ht="16.5" customHeight="1">
      <c r="A24" s="194" t="s">
        <v>7</v>
      </c>
      <c r="B24" s="17">
        <v>1</v>
      </c>
      <c r="C24" s="18"/>
      <c r="D24" s="19">
        <v>1</v>
      </c>
      <c r="E24" s="17"/>
      <c r="F24" s="18">
        <v>1</v>
      </c>
      <c r="G24" s="19">
        <v>2</v>
      </c>
      <c r="H24" s="17">
        <v>2</v>
      </c>
      <c r="I24" s="18"/>
      <c r="J24" s="19"/>
      <c r="K24" s="17">
        <v>2</v>
      </c>
      <c r="L24" s="18"/>
      <c r="M24" s="19"/>
      <c r="N24" s="17">
        <v>1</v>
      </c>
      <c r="O24" s="18"/>
      <c r="P24" s="19">
        <v>1</v>
      </c>
      <c r="Q24" s="23"/>
      <c r="R24" s="24"/>
      <c r="S24" s="25"/>
      <c r="T24" s="17">
        <v>1</v>
      </c>
      <c r="U24" s="18"/>
      <c r="V24" s="19">
        <v>1</v>
      </c>
      <c r="W24" s="17">
        <v>2</v>
      </c>
      <c r="X24" s="18"/>
      <c r="Y24" s="19"/>
      <c r="Z24" s="17">
        <v>1</v>
      </c>
      <c r="AA24" s="18">
        <v>2</v>
      </c>
      <c r="AB24" s="19"/>
      <c r="AC24" s="17">
        <v>1</v>
      </c>
      <c r="AD24" s="18">
        <v>1</v>
      </c>
      <c r="AE24" s="19"/>
      <c r="AF24" s="17"/>
      <c r="AG24" s="18"/>
      <c r="AH24" s="19">
        <v>2</v>
      </c>
      <c r="AI24" s="5" t="s">
        <v>8</v>
      </c>
      <c r="AJ24" s="11"/>
      <c r="AK24" s="4"/>
      <c r="AL24" s="4"/>
      <c r="AM24" s="4"/>
      <c r="AN24" s="4"/>
      <c r="AO24" s="4"/>
      <c r="AP24" s="4"/>
    </row>
    <row r="25" spans="1:42" ht="16.5" customHeight="1">
      <c r="A25" s="195"/>
      <c r="B25" s="20"/>
      <c r="C25" s="21"/>
      <c r="D25" s="22"/>
      <c r="E25" s="20"/>
      <c r="F25" s="21"/>
      <c r="G25" s="22">
        <v>1</v>
      </c>
      <c r="H25" s="20"/>
      <c r="I25" s="21">
        <v>1</v>
      </c>
      <c r="J25" s="22">
        <v>1</v>
      </c>
      <c r="K25" s="20"/>
      <c r="L25" s="21"/>
      <c r="M25" s="22"/>
      <c r="N25" s="20">
        <v>4</v>
      </c>
      <c r="O25" s="21"/>
      <c r="P25" s="22"/>
      <c r="Q25" s="26"/>
      <c r="R25" s="27"/>
      <c r="S25" s="28"/>
      <c r="T25" s="20">
        <v>2</v>
      </c>
      <c r="U25" s="21"/>
      <c r="V25" s="22"/>
      <c r="W25" s="20"/>
      <c r="X25" s="21"/>
      <c r="Y25" s="22"/>
      <c r="Z25" s="20"/>
      <c r="AA25" s="21"/>
      <c r="AB25" s="22"/>
      <c r="AC25" s="20">
        <v>1</v>
      </c>
      <c r="AD25" s="21"/>
      <c r="AE25" s="22">
        <v>1</v>
      </c>
      <c r="AF25" s="20"/>
      <c r="AG25" s="21"/>
      <c r="AH25" s="22"/>
      <c r="AI25" s="5" t="s">
        <v>9</v>
      </c>
      <c r="AJ25" s="11"/>
      <c r="AK25" s="4"/>
      <c r="AL25" s="4"/>
      <c r="AM25" s="4"/>
      <c r="AN25" s="4"/>
      <c r="AO25" s="4"/>
      <c r="AP25" s="4"/>
    </row>
    <row r="26" spans="1:42" s="55" customFormat="1" ht="16.5" customHeight="1">
      <c r="A26" s="195"/>
      <c r="B26" s="49">
        <f aca="true" t="shared" si="8" ref="B26:P26">SUM(B24:B25)</f>
        <v>1</v>
      </c>
      <c r="C26" s="50">
        <f t="shared" si="8"/>
        <v>0</v>
      </c>
      <c r="D26" s="51">
        <f t="shared" si="8"/>
        <v>1</v>
      </c>
      <c r="E26" s="49">
        <f t="shared" si="8"/>
        <v>0</v>
      </c>
      <c r="F26" s="50">
        <f t="shared" si="8"/>
        <v>1</v>
      </c>
      <c r="G26" s="51">
        <f t="shared" si="8"/>
        <v>3</v>
      </c>
      <c r="H26" s="49">
        <f t="shared" si="8"/>
        <v>2</v>
      </c>
      <c r="I26" s="50">
        <f t="shared" si="8"/>
        <v>1</v>
      </c>
      <c r="J26" s="51">
        <f t="shared" si="8"/>
        <v>1</v>
      </c>
      <c r="K26" s="49">
        <f t="shared" si="8"/>
        <v>2</v>
      </c>
      <c r="L26" s="50">
        <f t="shared" si="8"/>
        <v>0</v>
      </c>
      <c r="M26" s="51">
        <f t="shared" si="8"/>
        <v>0</v>
      </c>
      <c r="N26" s="49">
        <f t="shared" si="8"/>
        <v>5</v>
      </c>
      <c r="O26" s="50">
        <f t="shared" si="8"/>
        <v>0</v>
      </c>
      <c r="P26" s="51">
        <f t="shared" si="8"/>
        <v>1</v>
      </c>
      <c r="Q26" s="46"/>
      <c r="R26" s="47"/>
      <c r="S26" s="48"/>
      <c r="T26" s="49">
        <f aca="true" t="shared" si="9" ref="T26:AH26">SUM(T24:T25)</f>
        <v>3</v>
      </c>
      <c r="U26" s="50">
        <f t="shared" si="9"/>
        <v>0</v>
      </c>
      <c r="V26" s="51">
        <f t="shared" si="9"/>
        <v>1</v>
      </c>
      <c r="W26" s="49">
        <f t="shared" si="9"/>
        <v>2</v>
      </c>
      <c r="X26" s="50">
        <f t="shared" si="9"/>
        <v>0</v>
      </c>
      <c r="Y26" s="51">
        <f t="shared" si="9"/>
        <v>0</v>
      </c>
      <c r="Z26" s="49">
        <f t="shared" si="9"/>
        <v>1</v>
      </c>
      <c r="AA26" s="50">
        <f t="shared" si="9"/>
        <v>2</v>
      </c>
      <c r="AB26" s="51">
        <f t="shared" si="9"/>
        <v>0</v>
      </c>
      <c r="AC26" s="49">
        <f t="shared" si="9"/>
        <v>2</v>
      </c>
      <c r="AD26" s="50">
        <f t="shared" si="9"/>
        <v>1</v>
      </c>
      <c r="AE26" s="51">
        <f t="shared" si="9"/>
        <v>1</v>
      </c>
      <c r="AF26" s="49">
        <f t="shared" si="9"/>
        <v>0</v>
      </c>
      <c r="AG26" s="50">
        <f t="shared" si="9"/>
        <v>0</v>
      </c>
      <c r="AH26" s="51">
        <f t="shared" si="9"/>
        <v>2</v>
      </c>
      <c r="AI26" s="52" t="s">
        <v>10</v>
      </c>
      <c r="AJ26" s="53"/>
      <c r="AK26" s="54"/>
      <c r="AL26" s="54"/>
      <c r="AM26" s="54"/>
      <c r="AN26" s="54"/>
      <c r="AO26" s="54"/>
      <c r="AP26" s="54"/>
    </row>
    <row r="27" spans="1:42" ht="16.5" customHeight="1">
      <c r="A27" s="196"/>
      <c r="B27" s="157">
        <f>SUM(B26:D26)</f>
        <v>2</v>
      </c>
      <c r="C27" s="158"/>
      <c r="D27" s="159"/>
      <c r="E27" s="157">
        <f>SUM(E26:G26)</f>
        <v>4</v>
      </c>
      <c r="F27" s="158"/>
      <c r="G27" s="159"/>
      <c r="H27" s="157">
        <f>SUM(H26:J26)</f>
        <v>4</v>
      </c>
      <c r="I27" s="158"/>
      <c r="J27" s="159"/>
      <c r="K27" s="157">
        <f>SUM(K26:M26)</f>
        <v>2</v>
      </c>
      <c r="L27" s="158"/>
      <c r="M27" s="159"/>
      <c r="N27" s="157">
        <f>SUM(N26:P26)</f>
        <v>6</v>
      </c>
      <c r="O27" s="158"/>
      <c r="P27" s="159"/>
      <c r="Q27" s="30"/>
      <c r="R27" s="31"/>
      <c r="S27" s="32"/>
      <c r="T27" s="157">
        <f>SUM(T26:V26)</f>
        <v>4</v>
      </c>
      <c r="U27" s="158"/>
      <c r="V27" s="159"/>
      <c r="W27" s="157">
        <f>SUM(W26:Y26)</f>
        <v>2</v>
      </c>
      <c r="X27" s="158"/>
      <c r="Y27" s="159"/>
      <c r="Z27" s="157">
        <f>SUM(Z26:AB26)</f>
        <v>3</v>
      </c>
      <c r="AA27" s="158"/>
      <c r="AB27" s="159"/>
      <c r="AC27" s="157">
        <f>SUM(AC26:AE26)</f>
        <v>4</v>
      </c>
      <c r="AD27" s="158"/>
      <c r="AE27" s="159"/>
      <c r="AF27" s="157">
        <f>SUM(AF26:AH26)</f>
        <v>2</v>
      </c>
      <c r="AG27" s="158"/>
      <c r="AH27" s="159"/>
      <c r="AI27" s="6" t="s">
        <v>17</v>
      </c>
      <c r="AJ27" s="12">
        <f>SUM(B27:AH27)</f>
        <v>33</v>
      </c>
      <c r="AK27" s="4"/>
      <c r="AL27" s="4"/>
      <c r="AM27" s="4"/>
      <c r="AN27" s="4"/>
      <c r="AO27" s="4"/>
      <c r="AP27" s="4"/>
    </row>
    <row r="28" spans="1:42" ht="16.5" customHeight="1">
      <c r="A28" s="194" t="s">
        <v>1</v>
      </c>
      <c r="B28" s="17">
        <v>1</v>
      </c>
      <c r="C28" s="18"/>
      <c r="D28" s="19">
        <v>1</v>
      </c>
      <c r="E28" s="17"/>
      <c r="F28" s="18"/>
      <c r="G28" s="19">
        <v>2</v>
      </c>
      <c r="H28" s="17">
        <v>1</v>
      </c>
      <c r="I28" s="18"/>
      <c r="J28" s="19">
        <v>1</v>
      </c>
      <c r="K28" s="17"/>
      <c r="L28" s="18"/>
      <c r="M28" s="19">
        <v>2</v>
      </c>
      <c r="N28" s="17"/>
      <c r="O28" s="18"/>
      <c r="P28" s="19">
        <v>2</v>
      </c>
      <c r="Q28" s="17">
        <v>1</v>
      </c>
      <c r="R28" s="18"/>
      <c r="S28" s="19">
        <v>1</v>
      </c>
      <c r="T28" s="23"/>
      <c r="U28" s="24"/>
      <c r="V28" s="25"/>
      <c r="W28" s="17">
        <v>2</v>
      </c>
      <c r="X28" s="18"/>
      <c r="Y28" s="19"/>
      <c r="Z28" s="17">
        <v>2</v>
      </c>
      <c r="AA28" s="18"/>
      <c r="AB28" s="19"/>
      <c r="AC28" s="17"/>
      <c r="AD28" s="18">
        <v>1</v>
      </c>
      <c r="AE28" s="19">
        <v>1</v>
      </c>
      <c r="AF28" s="17"/>
      <c r="AG28" s="18">
        <v>2</v>
      </c>
      <c r="AH28" s="19"/>
      <c r="AI28" s="5" t="s">
        <v>8</v>
      </c>
      <c r="AJ28" s="11"/>
      <c r="AK28" s="4"/>
      <c r="AL28" s="4"/>
      <c r="AM28" s="4"/>
      <c r="AN28" s="4"/>
      <c r="AO28" s="4"/>
      <c r="AP28" s="4"/>
    </row>
    <row r="29" spans="1:42" ht="16.5" customHeight="1">
      <c r="A29" s="195"/>
      <c r="B29" s="20"/>
      <c r="C29" s="21"/>
      <c r="D29" s="22"/>
      <c r="E29" s="20"/>
      <c r="F29" s="21"/>
      <c r="G29" s="22"/>
      <c r="H29" s="20"/>
      <c r="I29" s="21"/>
      <c r="J29" s="22">
        <v>2</v>
      </c>
      <c r="K29" s="20"/>
      <c r="L29" s="21"/>
      <c r="M29" s="22"/>
      <c r="N29" s="20"/>
      <c r="O29" s="21">
        <v>1</v>
      </c>
      <c r="P29" s="22">
        <v>1</v>
      </c>
      <c r="Q29" s="20"/>
      <c r="R29" s="21"/>
      <c r="S29" s="22">
        <v>2</v>
      </c>
      <c r="T29" s="26"/>
      <c r="U29" s="27"/>
      <c r="V29" s="28"/>
      <c r="W29" s="20"/>
      <c r="X29" s="21"/>
      <c r="Y29" s="22"/>
      <c r="Z29" s="20"/>
      <c r="AA29" s="21"/>
      <c r="AB29" s="22"/>
      <c r="AC29" s="20"/>
      <c r="AD29" s="21"/>
      <c r="AE29" s="22"/>
      <c r="AF29" s="20"/>
      <c r="AG29" s="21"/>
      <c r="AH29" s="22"/>
      <c r="AI29" s="5" t="s">
        <v>9</v>
      </c>
      <c r="AJ29" s="11"/>
      <c r="AK29" s="4"/>
      <c r="AL29" s="4"/>
      <c r="AM29" s="4"/>
      <c r="AN29" s="4"/>
      <c r="AO29" s="4"/>
      <c r="AP29" s="4"/>
    </row>
    <row r="30" spans="1:42" s="55" customFormat="1" ht="16.5" customHeight="1">
      <c r="A30" s="195"/>
      <c r="B30" s="49">
        <f aca="true" t="shared" si="10" ref="B30:P30">SUM(B28:B29)</f>
        <v>1</v>
      </c>
      <c r="C30" s="50">
        <f t="shared" si="10"/>
        <v>0</v>
      </c>
      <c r="D30" s="51">
        <f t="shared" si="10"/>
        <v>1</v>
      </c>
      <c r="E30" s="49">
        <f t="shared" si="10"/>
        <v>0</v>
      </c>
      <c r="F30" s="50">
        <f t="shared" si="10"/>
        <v>0</v>
      </c>
      <c r="G30" s="51">
        <f t="shared" si="10"/>
        <v>2</v>
      </c>
      <c r="H30" s="49">
        <f>SUM(H28:H29)</f>
        <v>1</v>
      </c>
      <c r="I30" s="50">
        <f>SUM(I28:I29)</f>
        <v>0</v>
      </c>
      <c r="J30" s="51">
        <f>SUM(J28:J29)</f>
        <v>3</v>
      </c>
      <c r="K30" s="49">
        <f t="shared" si="10"/>
        <v>0</v>
      </c>
      <c r="L30" s="50">
        <f t="shared" si="10"/>
        <v>0</v>
      </c>
      <c r="M30" s="51">
        <f t="shared" si="10"/>
        <v>2</v>
      </c>
      <c r="N30" s="49">
        <f t="shared" si="10"/>
        <v>0</v>
      </c>
      <c r="O30" s="50">
        <f t="shared" si="10"/>
        <v>1</v>
      </c>
      <c r="P30" s="51">
        <f t="shared" si="10"/>
        <v>3</v>
      </c>
      <c r="Q30" s="49">
        <f>SUM(Q28:Q29)</f>
        <v>1</v>
      </c>
      <c r="R30" s="50">
        <f>SUM(R28:R29)</f>
        <v>0</v>
      </c>
      <c r="S30" s="51">
        <f>SUM(S28:S29)</f>
        <v>3</v>
      </c>
      <c r="T30" s="46"/>
      <c r="U30" s="47"/>
      <c r="V30" s="48"/>
      <c r="W30" s="49">
        <f aca="true" t="shared" si="11" ref="W30:AH30">SUM(W28:W29)</f>
        <v>2</v>
      </c>
      <c r="X30" s="50">
        <f t="shared" si="11"/>
        <v>0</v>
      </c>
      <c r="Y30" s="51">
        <f t="shared" si="11"/>
        <v>0</v>
      </c>
      <c r="Z30" s="49">
        <f t="shared" si="11"/>
        <v>2</v>
      </c>
      <c r="AA30" s="50">
        <f t="shared" si="11"/>
        <v>0</v>
      </c>
      <c r="AB30" s="51">
        <f t="shared" si="11"/>
        <v>0</v>
      </c>
      <c r="AC30" s="49">
        <f t="shared" si="11"/>
        <v>0</v>
      </c>
      <c r="AD30" s="50">
        <f t="shared" si="11"/>
        <v>1</v>
      </c>
      <c r="AE30" s="51">
        <f t="shared" si="11"/>
        <v>1</v>
      </c>
      <c r="AF30" s="49">
        <f t="shared" si="11"/>
        <v>0</v>
      </c>
      <c r="AG30" s="50">
        <f t="shared" si="11"/>
        <v>2</v>
      </c>
      <c r="AH30" s="51">
        <f t="shared" si="11"/>
        <v>0</v>
      </c>
      <c r="AI30" s="52" t="s">
        <v>10</v>
      </c>
      <c r="AJ30" s="53"/>
      <c r="AK30" s="54"/>
      <c r="AL30" s="54"/>
      <c r="AM30" s="54"/>
      <c r="AN30" s="54"/>
      <c r="AO30" s="54"/>
      <c r="AP30" s="54"/>
    </row>
    <row r="31" spans="1:42" ht="16.5" customHeight="1">
      <c r="A31" s="196"/>
      <c r="B31" s="157">
        <f>SUM(B30:D30)</f>
        <v>2</v>
      </c>
      <c r="C31" s="158"/>
      <c r="D31" s="159"/>
      <c r="E31" s="157">
        <f>SUM(E30:G30)</f>
        <v>2</v>
      </c>
      <c r="F31" s="158"/>
      <c r="G31" s="159"/>
      <c r="H31" s="157">
        <f>SUM(H30:J30)</f>
        <v>4</v>
      </c>
      <c r="I31" s="158"/>
      <c r="J31" s="159"/>
      <c r="K31" s="157">
        <f>SUM(K30:M30)</f>
        <v>2</v>
      </c>
      <c r="L31" s="158"/>
      <c r="M31" s="159"/>
      <c r="N31" s="157">
        <f>SUM(N30:P30)</f>
        <v>4</v>
      </c>
      <c r="O31" s="158"/>
      <c r="P31" s="159"/>
      <c r="Q31" s="157">
        <f>SUM(Q30:S30)</f>
        <v>4</v>
      </c>
      <c r="R31" s="158"/>
      <c r="S31" s="159"/>
      <c r="T31" s="30"/>
      <c r="U31" s="31"/>
      <c r="V31" s="32"/>
      <c r="W31" s="157">
        <f>SUM(W30:Y30)</f>
        <v>2</v>
      </c>
      <c r="X31" s="158"/>
      <c r="Y31" s="159"/>
      <c r="Z31" s="157">
        <f>SUM(Z30:AB30)</f>
        <v>2</v>
      </c>
      <c r="AA31" s="158"/>
      <c r="AB31" s="159"/>
      <c r="AC31" s="157">
        <f>SUM(AC30:AE30)</f>
        <v>2</v>
      </c>
      <c r="AD31" s="158"/>
      <c r="AE31" s="159"/>
      <c r="AF31" s="157">
        <f>SUM(AF30:AH30)</f>
        <v>2</v>
      </c>
      <c r="AG31" s="158"/>
      <c r="AH31" s="159"/>
      <c r="AI31" s="6" t="s">
        <v>17</v>
      </c>
      <c r="AJ31" s="12">
        <f>SUM(B31:AH31)</f>
        <v>26</v>
      </c>
      <c r="AK31" s="4"/>
      <c r="AL31" s="4"/>
      <c r="AM31" s="4"/>
      <c r="AN31" s="4"/>
      <c r="AO31" s="4"/>
      <c r="AP31" s="4"/>
    </row>
    <row r="32" spans="1:42" ht="16.5" customHeight="1">
      <c r="A32" s="194" t="s">
        <v>13</v>
      </c>
      <c r="B32" s="17">
        <v>1</v>
      </c>
      <c r="C32" s="18"/>
      <c r="D32" s="19">
        <v>1</v>
      </c>
      <c r="E32" s="17"/>
      <c r="F32" s="18"/>
      <c r="G32" s="19">
        <v>2</v>
      </c>
      <c r="H32" s="17">
        <v>1</v>
      </c>
      <c r="I32" s="18"/>
      <c r="J32" s="19">
        <v>1</v>
      </c>
      <c r="K32" s="17"/>
      <c r="L32" s="18">
        <v>1</v>
      </c>
      <c r="M32" s="19">
        <v>1</v>
      </c>
      <c r="N32" s="17">
        <v>1</v>
      </c>
      <c r="O32" s="18"/>
      <c r="P32" s="19">
        <v>1</v>
      </c>
      <c r="Q32" s="17"/>
      <c r="R32" s="18"/>
      <c r="S32" s="19">
        <v>2</v>
      </c>
      <c r="T32" s="17"/>
      <c r="U32" s="18"/>
      <c r="V32" s="19">
        <v>2</v>
      </c>
      <c r="W32" s="23"/>
      <c r="X32" s="24"/>
      <c r="Y32" s="25"/>
      <c r="Z32" s="17">
        <v>1</v>
      </c>
      <c r="AA32" s="18"/>
      <c r="AB32" s="19">
        <v>1</v>
      </c>
      <c r="AC32" s="17"/>
      <c r="AD32" s="18">
        <v>1</v>
      </c>
      <c r="AE32" s="19">
        <v>1</v>
      </c>
      <c r="AF32" s="17">
        <v>1</v>
      </c>
      <c r="AG32" s="18">
        <v>1</v>
      </c>
      <c r="AH32" s="19"/>
      <c r="AI32" s="5" t="s">
        <v>8</v>
      </c>
      <c r="AJ32" s="11"/>
      <c r="AK32" s="4"/>
      <c r="AL32" s="4"/>
      <c r="AM32" s="4"/>
      <c r="AN32" s="4"/>
      <c r="AO32" s="4"/>
      <c r="AP32" s="4"/>
    </row>
    <row r="33" spans="1:42" s="55" customFormat="1" ht="16.5" customHeight="1">
      <c r="A33" s="195"/>
      <c r="B33" s="20">
        <v>1</v>
      </c>
      <c r="C33" s="21">
        <v>1</v>
      </c>
      <c r="D33" s="22"/>
      <c r="E33" s="20"/>
      <c r="F33" s="21">
        <v>1</v>
      </c>
      <c r="G33" s="22">
        <v>1</v>
      </c>
      <c r="H33" s="20"/>
      <c r="I33" s="21"/>
      <c r="J33" s="22"/>
      <c r="K33" s="20"/>
      <c r="L33" s="21">
        <v>1</v>
      </c>
      <c r="M33" s="22">
        <v>1</v>
      </c>
      <c r="N33" s="20"/>
      <c r="O33" s="21"/>
      <c r="P33" s="22"/>
      <c r="Q33" s="20"/>
      <c r="R33" s="21"/>
      <c r="S33" s="22"/>
      <c r="T33" s="20"/>
      <c r="U33" s="21"/>
      <c r="V33" s="22"/>
      <c r="W33" s="26"/>
      <c r="X33" s="27"/>
      <c r="Y33" s="28"/>
      <c r="Z33" s="20"/>
      <c r="AA33" s="21">
        <v>1</v>
      </c>
      <c r="AB33" s="22">
        <v>1</v>
      </c>
      <c r="AC33" s="20"/>
      <c r="AD33" s="21"/>
      <c r="AE33" s="22"/>
      <c r="AF33" s="20"/>
      <c r="AG33" s="21"/>
      <c r="AH33" s="22"/>
      <c r="AI33" s="57" t="s">
        <v>9</v>
      </c>
      <c r="AJ33" s="53"/>
      <c r="AK33" s="54"/>
      <c r="AL33" s="54"/>
      <c r="AM33" s="54"/>
      <c r="AN33" s="54"/>
      <c r="AO33" s="54"/>
      <c r="AP33" s="54"/>
    </row>
    <row r="34" spans="1:42" ht="16.5" customHeight="1">
      <c r="A34" s="195"/>
      <c r="B34" s="49">
        <f aca="true" t="shared" si="12" ref="B34:V34">SUM(B32:B33)</f>
        <v>2</v>
      </c>
      <c r="C34" s="50">
        <f t="shared" si="12"/>
        <v>1</v>
      </c>
      <c r="D34" s="51">
        <f t="shared" si="12"/>
        <v>1</v>
      </c>
      <c r="E34" s="49">
        <f t="shared" si="12"/>
        <v>0</v>
      </c>
      <c r="F34" s="50">
        <f t="shared" si="12"/>
        <v>1</v>
      </c>
      <c r="G34" s="51">
        <f t="shared" si="12"/>
        <v>3</v>
      </c>
      <c r="H34" s="49">
        <f>SUM(H32:H33)</f>
        <v>1</v>
      </c>
      <c r="I34" s="50">
        <f>SUM(I32:I33)</f>
        <v>0</v>
      </c>
      <c r="J34" s="51">
        <f>SUM(J32:J33)</f>
        <v>1</v>
      </c>
      <c r="K34" s="49">
        <f t="shared" si="12"/>
        <v>0</v>
      </c>
      <c r="L34" s="50">
        <f t="shared" si="12"/>
        <v>2</v>
      </c>
      <c r="M34" s="51">
        <f t="shared" si="12"/>
        <v>2</v>
      </c>
      <c r="N34" s="49">
        <f t="shared" si="12"/>
        <v>1</v>
      </c>
      <c r="O34" s="50">
        <f t="shared" si="12"/>
        <v>0</v>
      </c>
      <c r="P34" s="51">
        <f t="shared" si="12"/>
        <v>1</v>
      </c>
      <c r="Q34" s="49">
        <f>SUM(Q32:Q33)</f>
        <v>0</v>
      </c>
      <c r="R34" s="50">
        <f>SUM(R32:R33)</f>
        <v>0</v>
      </c>
      <c r="S34" s="51">
        <f>SUM(S32:S33)</f>
        <v>2</v>
      </c>
      <c r="T34" s="49">
        <f t="shared" si="12"/>
        <v>0</v>
      </c>
      <c r="U34" s="50">
        <f t="shared" si="12"/>
        <v>0</v>
      </c>
      <c r="V34" s="51">
        <f t="shared" si="12"/>
        <v>2</v>
      </c>
      <c r="W34" s="29"/>
      <c r="X34" s="27"/>
      <c r="Y34" s="28"/>
      <c r="Z34" s="49">
        <f aca="true" t="shared" si="13" ref="Z34:AH34">SUM(Z32:Z33)</f>
        <v>1</v>
      </c>
      <c r="AA34" s="50">
        <f t="shared" si="13"/>
        <v>1</v>
      </c>
      <c r="AB34" s="51">
        <f t="shared" si="13"/>
        <v>2</v>
      </c>
      <c r="AC34" s="49">
        <f t="shared" si="13"/>
        <v>0</v>
      </c>
      <c r="AD34" s="50">
        <f t="shared" si="13"/>
        <v>1</v>
      </c>
      <c r="AE34" s="51">
        <f t="shared" si="13"/>
        <v>1</v>
      </c>
      <c r="AF34" s="49">
        <f t="shared" si="13"/>
        <v>1</v>
      </c>
      <c r="AG34" s="50">
        <f t="shared" si="13"/>
        <v>1</v>
      </c>
      <c r="AH34" s="51">
        <f t="shared" si="13"/>
        <v>0</v>
      </c>
      <c r="AI34" s="10" t="s">
        <v>10</v>
      </c>
      <c r="AJ34" s="11"/>
      <c r="AK34" s="4"/>
      <c r="AL34" s="4"/>
      <c r="AM34" s="4"/>
      <c r="AN34" s="4"/>
      <c r="AO34" s="4"/>
      <c r="AP34" s="4"/>
    </row>
    <row r="35" spans="1:42" ht="16.5" customHeight="1">
      <c r="A35" s="196"/>
      <c r="B35" s="157">
        <f>SUM(B34:D34)</f>
        <v>4</v>
      </c>
      <c r="C35" s="158"/>
      <c r="D35" s="159"/>
      <c r="E35" s="157">
        <f>SUM(E34:G34)</f>
        <v>4</v>
      </c>
      <c r="F35" s="158"/>
      <c r="G35" s="159"/>
      <c r="H35" s="157">
        <f>SUM(H34:J34)</f>
        <v>2</v>
      </c>
      <c r="I35" s="158"/>
      <c r="J35" s="159"/>
      <c r="K35" s="157">
        <f>SUM(K34:M34)</f>
        <v>4</v>
      </c>
      <c r="L35" s="158"/>
      <c r="M35" s="159"/>
      <c r="N35" s="157">
        <f>SUM(N34:P34)</f>
        <v>2</v>
      </c>
      <c r="O35" s="158"/>
      <c r="P35" s="159"/>
      <c r="Q35" s="157">
        <f>SUM(Q34:S34)</f>
        <v>2</v>
      </c>
      <c r="R35" s="158"/>
      <c r="S35" s="159"/>
      <c r="T35" s="157">
        <f>SUM(T34:V34)</f>
        <v>2</v>
      </c>
      <c r="U35" s="158"/>
      <c r="V35" s="159"/>
      <c r="W35" s="30"/>
      <c r="X35" s="31"/>
      <c r="Y35" s="32"/>
      <c r="Z35" s="157">
        <f>SUM(Z34:AB34)</f>
        <v>4</v>
      </c>
      <c r="AA35" s="158"/>
      <c r="AB35" s="159"/>
      <c r="AC35" s="157">
        <f>SUM(AC34:AE34)</f>
        <v>2</v>
      </c>
      <c r="AD35" s="158"/>
      <c r="AE35" s="159"/>
      <c r="AF35" s="157">
        <f>SUM(AF34:AH34)</f>
        <v>2</v>
      </c>
      <c r="AG35" s="158"/>
      <c r="AH35" s="159"/>
      <c r="AI35" s="6" t="s">
        <v>17</v>
      </c>
      <c r="AJ35" s="12">
        <f>SUM(B35:AH35)</f>
        <v>28</v>
      </c>
      <c r="AK35" s="4"/>
      <c r="AL35" s="4"/>
      <c r="AM35" s="4"/>
      <c r="AN35" s="4"/>
      <c r="AO35" s="4"/>
      <c r="AP35" s="4"/>
    </row>
    <row r="36" spans="1:42" ht="16.5" customHeight="1">
      <c r="A36" s="200" t="s">
        <v>35</v>
      </c>
      <c r="B36" s="17"/>
      <c r="C36" s="18">
        <v>1</v>
      </c>
      <c r="D36" s="19">
        <v>1</v>
      </c>
      <c r="E36" s="17">
        <v>1</v>
      </c>
      <c r="F36" s="18">
        <v>1</v>
      </c>
      <c r="G36" s="19"/>
      <c r="H36" s="17">
        <v>1</v>
      </c>
      <c r="I36" s="18"/>
      <c r="J36" s="19">
        <v>1</v>
      </c>
      <c r="K36" s="17">
        <v>1</v>
      </c>
      <c r="L36" s="18"/>
      <c r="M36" s="19">
        <v>1</v>
      </c>
      <c r="N36" s="17">
        <v>2</v>
      </c>
      <c r="O36" s="18">
        <v>1</v>
      </c>
      <c r="P36" s="19"/>
      <c r="Q36" s="17"/>
      <c r="R36" s="18">
        <v>2</v>
      </c>
      <c r="S36" s="19">
        <v>1</v>
      </c>
      <c r="T36" s="17"/>
      <c r="U36" s="18"/>
      <c r="V36" s="19">
        <v>2</v>
      </c>
      <c r="W36" s="17">
        <v>1</v>
      </c>
      <c r="X36" s="18"/>
      <c r="Y36" s="19">
        <v>1</v>
      </c>
      <c r="Z36" s="23"/>
      <c r="AA36" s="24"/>
      <c r="AB36" s="25"/>
      <c r="AC36" s="17">
        <v>1</v>
      </c>
      <c r="AD36" s="18">
        <v>1</v>
      </c>
      <c r="AE36" s="19"/>
      <c r="AF36" s="17">
        <v>2</v>
      </c>
      <c r="AG36" s="18"/>
      <c r="AH36" s="19"/>
      <c r="AI36" s="5" t="s">
        <v>8</v>
      </c>
      <c r="AJ36" s="11"/>
      <c r="AK36" s="4"/>
      <c r="AL36" s="4"/>
      <c r="AM36" s="4"/>
      <c r="AN36" s="4"/>
      <c r="AO36" s="4"/>
      <c r="AP36" s="4"/>
    </row>
    <row r="37" spans="1:42" ht="16.5" customHeight="1">
      <c r="A37" s="201"/>
      <c r="B37" s="20">
        <v>1</v>
      </c>
      <c r="C37" s="21"/>
      <c r="D37" s="22">
        <v>1</v>
      </c>
      <c r="E37" s="20"/>
      <c r="F37" s="21"/>
      <c r="G37" s="22"/>
      <c r="H37" s="20"/>
      <c r="I37" s="21"/>
      <c r="J37" s="22"/>
      <c r="K37" s="20">
        <v>1</v>
      </c>
      <c r="L37" s="21"/>
      <c r="M37" s="22">
        <v>1</v>
      </c>
      <c r="N37" s="20">
        <v>1</v>
      </c>
      <c r="O37" s="21"/>
      <c r="P37" s="22">
        <v>1</v>
      </c>
      <c r="Q37" s="20"/>
      <c r="R37" s="21"/>
      <c r="S37" s="22"/>
      <c r="T37" s="20"/>
      <c r="U37" s="21"/>
      <c r="V37" s="22"/>
      <c r="W37" s="20">
        <v>1</v>
      </c>
      <c r="X37" s="21">
        <v>1</v>
      </c>
      <c r="Y37" s="22"/>
      <c r="Z37" s="26"/>
      <c r="AA37" s="27"/>
      <c r="AB37" s="28"/>
      <c r="AC37" s="20"/>
      <c r="AD37" s="21"/>
      <c r="AE37" s="22"/>
      <c r="AF37" s="20"/>
      <c r="AG37" s="21"/>
      <c r="AH37" s="22"/>
      <c r="AI37" s="5" t="s">
        <v>9</v>
      </c>
      <c r="AJ37" s="11"/>
      <c r="AK37" s="4"/>
      <c r="AL37" s="4"/>
      <c r="AM37" s="4"/>
      <c r="AN37" s="4"/>
      <c r="AO37" s="4"/>
      <c r="AP37" s="4"/>
    </row>
    <row r="38" spans="1:42" s="55" customFormat="1" ht="16.5" customHeight="1">
      <c r="A38" s="201"/>
      <c r="B38" s="49">
        <f aca="true" t="shared" si="14" ref="B38:Y38">SUM(B36:B37)</f>
        <v>1</v>
      </c>
      <c r="C38" s="50">
        <f t="shared" si="14"/>
        <v>1</v>
      </c>
      <c r="D38" s="51">
        <f t="shared" si="14"/>
        <v>2</v>
      </c>
      <c r="E38" s="49">
        <f t="shared" si="14"/>
        <v>1</v>
      </c>
      <c r="F38" s="50">
        <f t="shared" si="14"/>
        <v>1</v>
      </c>
      <c r="G38" s="51">
        <f t="shared" si="14"/>
        <v>0</v>
      </c>
      <c r="H38" s="49">
        <f>SUM(H36:H37)</f>
        <v>1</v>
      </c>
      <c r="I38" s="50">
        <f>SUM(I36:I37)</f>
        <v>0</v>
      </c>
      <c r="J38" s="51">
        <f>SUM(J36:J37)</f>
        <v>1</v>
      </c>
      <c r="K38" s="49">
        <f t="shared" si="14"/>
        <v>2</v>
      </c>
      <c r="L38" s="50">
        <f t="shared" si="14"/>
        <v>0</v>
      </c>
      <c r="M38" s="51">
        <f t="shared" si="14"/>
        <v>2</v>
      </c>
      <c r="N38" s="49">
        <f t="shared" si="14"/>
        <v>3</v>
      </c>
      <c r="O38" s="50">
        <f t="shared" si="14"/>
        <v>1</v>
      </c>
      <c r="P38" s="51">
        <f t="shared" si="14"/>
        <v>1</v>
      </c>
      <c r="Q38" s="49">
        <f>SUM(Q36:Q37)</f>
        <v>0</v>
      </c>
      <c r="R38" s="50">
        <f>SUM(R36:R37)</f>
        <v>2</v>
      </c>
      <c r="S38" s="51">
        <f>SUM(S36:S37)</f>
        <v>1</v>
      </c>
      <c r="T38" s="49">
        <f t="shared" si="14"/>
        <v>0</v>
      </c>
      <c r="U38" s="50">
        <f t="shared" si="14"/>
        <v>0</v>
      </c>
      <c r="V38" s="51">
        <f t="shared" si="14"/>
        <v>2</v>
      </c>
      <c r="W38" s="49">
        <f t="shared" si="14"/>
        <v>2</v>
      </c>
      <c r="X38" s="50">
        <f t="shared" si="14"/>
        <v>1</v>
      </c>
      <c r="Y38" s="51">
        <f t="shared" si="14"/>
        <v>1</v>
      </c>
      <c r="Z38" s="46"/>
      <c r="AA38" s="47"/>
      <c r="AB38" s="48"/>
      <c r="AC38" s="49">
        <f aca="true" t="shared" si="15" ref="AC38:AH38">SUM(AC36:AC37)</f>
        <v>1</v>
      </c>
      <c r="AD38" s="50">
        <f t="shared" si="15"/>
        <v>1</v>
      </c>
      <c r="AE38" s="51">
        <f t="shared" si="15"/>
        <v>0</v>
      </c>
      <c r="AF38" s="49">
        <f t="shared" si="15"/>
        <v>2</v>
      </c>
      <c r="AG38" s="50">
        <f t="shared" si="15"/>
        <v>0</v>
      </c>
      <c r="AH38" s="51">
        <f t="shared" si="15"/>
        <v>0</v>
      </c>
      <c r="AI38" s="52" t="s">
        <v>10</v>
      </c>
      <c r="AJ38" s="53"/>
      <c r="AK38" s="54"/>
      <c r="AL38" s="54"/>
      <c r="AM38" s="54"/>
      <c r="AN38" s="54"/>
      <c r="AO38" s="54"/>
      <c r="AP38" s="54"/>
    </row>
    <row r="39" spans="1:42" ht="16.5" customHeight="1">
      <c r="A39" s="202"/>
      <c r="B39" s="157">
        <f>SUM(B38:D38)</f>
        <v>4</v>
      </c>
      <c r="C39" s="160"/>
      <c r="D39" s="161"/>
      <c r="E39" s="157">
        <f>SUM(E38:G38)</f>
        <v>2</v>
      </c>
      <c r="F39" s="160"/>
      <c r="G39" s="161"/>
      <c r="H39" s="157">
        <f>SUM(H38:J38)</f>
        <v>2</v>
      </c>
      <c r="I39" s="160"/>
      <c r="J39" s="161"/>
      <c r="K39" s="157">
        <f>SUM(K38:M38)</f>
        <v>4</v>
      </c>
      <c r="L39" s="160"/>
      <c r="M39" s="161"/>
      <c r="N39" s="157">
        <f>SUM(N38:P38)</f>
        <v>5</v>
      </c>
      <c r="O39" s="160"/>
      <c r="P39" s="161"/>
      <c r="Q39" s="157">
        <f>SUM(Q38:S38)</f>
        <v>3</v>
      </c>
      <c r="R39" s="160"/>
      <c r="S39" s="161"/>
      <c r="T39" s="157">
        <f>SUM(T38:V38)</f>
        <v>2</v>
      </c>
      <c r="U39" s="160"/>
      <c r="V39" s="161"/>
      <c r="W39" s="157">
        <f>SUM(W38:Y38)</f>
        <v>4</v>
      </c>
      <c r="X39" s="160"/>
      <c r="Y39" s="161"/>
      <c r="Z39" s="30"/>
      <c r="AA39" s="31"/>
      <c r="AB39" s="32"/>
      <c r="AC39" s="157">
        <f>SUM(AC38:AE38)</f>
        <v>2</v>
      </c>
      <c r="AD39" s="160"/>
      <c r="AE39" s="161"/>
      <c r="AF39" s="157">
        <f>SUM(AF38:AH38)</f>
        <v>2</v>
      </c>
      <c r="AG39" s="160"/>
      <c r="AH39" s="161"/>
      <c r="AI39" s="6" t="s">
        <v>17</v>
      </c>
      <c r="AJ39" s="12">
        <f>SUM(B39:AH39)</f>
        <v>30</v>
      </c>
      <c r="AK39" s="4"/>
      <c r="AL39" s="4"/>
      <c r="AM39" s="4"/>
      <c r="AN39" s="4"/>
      <c r="AO39" s="4"/>
      <c r="AP39" s="4"/>
    </row>
    <row r="40" spans="1:42" ht="16.5" customHeight="1">
      <c r="A40" s="194" t="s">
        <v>3</v>
      </c>
      <c r="B40" s="17">
        <v>1</v>
      </c>
      <c r="C40" s="18"/>
      <c r="D40" s="19">
        <v>1</v>
      </c>
      <c r="E40" s="17">
        <v>1</v>
      </c>
      <c r="F40" s="18"/>
      <c r="G40" s="19">
        <v>1</v>
      </c>
      <c r="H40" s="17"/>
      <c r="I40" s="18">
        <v>1</v>
      </c>
      <c r="J40" s="19">
        <v>1</v>
      </c>
      <c r="K40" s="17"/>
      <c r="L40" s="18"/>
      <c r="M40" s="19">
        <v>2</v>
      </c>
      <c r="N40" s="17"/>
      <c r="O40" s="18">
        <v>1</v>
      </c>
      <c r="P40" s="19">
        <v>1</v>
      </c>
      <c r="Q40" s="17"/>
      <c r="R40" s="18">
        <v>1</v>
      </c>
      <c r="S40" s="19">
        <v>1</v>
      </c>
      <c r="T40" s="17">
        <v>1</v>
      </c>
      <c r="U40" s="18">
        <v>1</v>
      </c>
      <c r="V40" s="19"/>
      <c r="W40" s="17">
        <v>1</v>
      </c>
      <c r="X40" s="18">
        <v>1</v>
      </c>
      <c r="Y40" s="19"/>
      <c r="Z40" s="17"/>
      <c r="AA40" s="18">
        <v>1</v>
      </c>
      <c r="AB40" s="19">
        <v>1</v>
      </c>
      <c r="AC40" s="23"/>
      <c r="AD40" s="24"/>
      <c r="AE40" s="25"/>
      <c r="AF40" s="17">
        <v>1</v>
      </c>
      <c r="AG40" s="18">
        <v>1</v>
      </c>
      <c r="AH40" s="19"/>
      <c r="AI40" s="5" t="s">
        <v>8</v>
      </c>
      <c r="AJ40" s="13"/>
      <c r="AK40" s="4"/>
      <c r="AL40" s="4"/>
      <c r="AM40" s="4"/>
      <c r="AN40" s="4"/>
      <c r="AO40" s="4"/>
      <c r="AP40" s="4"/>
    </row>
    <row r="41" spans="1:42" ht="16.5" customHeight="1">
      <c r="A41" s="195"/>
      <c r="B41" s="20"/>
      <c r="C41" s="21"/>
      <c r="D41" s="22"/>
      <c r="E41" s="20"/>
      <c r="F41" s="21"/>
      <c r="G41" s="22">
        <v>2</v>
      </c>
      <c r="H41" s="20"/>
      <c r="I41" s="21"/>
      <c r="J41" s="22"/>
      <c r="K41" s="20"/>
      <c r="L41" s="21"/>
      <c r="M41" s="22"/>
      <c r="N41" s="20"/>
      <c r="O41" s="21"/>
      <c r="P41" s="22"/>
      <c r="Q41" s="20">
        <v>1</v>
      </c>
      <c r="R41" s="21"/>
      <c r="S41" s="22">
        <v>1</v>
      </c>
      <c r="T41" s="20"/>
      <c r="U41" s="21"/>
      <c r="V41" s="22"/>
      <c r="W41" s="20"/>
      <c r="X41" s="21"/>
      <c r="Y41" s="22"/>
      <c r="Z41" s="20"/>
      <c r="AA41" s="21"/>
      <c r="AB41" s="22"/>
      <c r="AC41" s="26"/>
      <c r="AD41" s="27"/>
      <c r="AE41" s="28"/>
      <c r="AF41" s="20">
        <v>2</v>
      </c>
      <c r="AG41" s="21"/>
      <c r="AH41" s="22"/>
      <c r="AI41" s="5" t="s">
        <v>9</v>
      </c>
      <c r="AJ41" s="11"/>
      <c r="AK41" s="4"/>
      <c r="AL41" s="4"/>
      <c r="AM41" s="4"/>
      <c r="AN41" s="4"/>
      <c r="AO41" s="4"/>
      <c r="AP41" s="4"/>
    </row>
    <row r="42" spans="1:42" s="55" customFormat="1" ht="16.5" customHeight="1">
      <c r="A42" s="195"/>
      <c r="B42" s="49">
        <f aca="true" t="shared" si="16" ref="B42:AB42">SUM(B40:B41)</f>
        <v>1</v>
      </c>
      <c r="C42" s="50">
        <f t="shared" si="16"/>
        <v>0</v>
      </c>
      <c r="D42" s="51">
        <f t="shared" si="16"/>
        <v>1</v>
      </c>
      <c r="E42" s="49">
        <f t="shared" si="16"/>
        <v>1</v>
      </c>
      <c r="F42" s="50">
        <f t="shared" si="16"/>
        <v>0</v>
      </c>
      <c r="G42" s="51">
        <f t="shared" si="16"/>
        <v>3</v>
      </c>
      <c r="H42" s="49">
        <f>SUM(H40:H41)</f>
        <v>0</v>
      </c>
      <c r="I42" s="50">
        <f>SUM(I40:I41)</f>
        <v>1</v>
      </c>
      <c r="J42" s="51">
        <f>SUM(J40:J41)</f>
        <v>1</v>
      </c>
      <c r="K42" s="49">
        <f t="shared" si="16"/>
        <v>0</v>
      </c>
      <c r="L42" s="50">
        <f t="shared" si="16"/>
        <v>0</v>
      </c>
      <c r="M42" s="51">
        <f t="shared" si="16"/>
        <v>2</v>
      </c>
      <c r="N42" s="49">
        <f t="shared" si="16"/>
        <v>0</v>
      </c>
      <c r="O42" s="50">
        <f t="shared" si="16"/>
        <v>1</v>
      </c>
      <c r="P42" s="51">
        <f t="shared" si="16"/>
        <v>1</v>
      </c>
      <c r="Q42" s="49">
        <f>SUM(Q40:Q41)</f>
        <v>1</v>
      </c>
      <c r="R42" s="50">
        <f>SUM(R40:R41)</f>
        <v>1</v>
      </c>
      <c r="S42" s="51">
        <f>SUM(S40:S41)</f>
        <v>2</v>
      </c>
      <c r="T42" s="49">
        <f t="shared" si="16"/>
        <v>1</v>
      </c>
      <c r="U42" s="50">
        <f t="shared" si="16"/>
        <v>1</v>
      </c>
      <c r="V42" s="51">
        <f t="shared" si="16"/>
        <v>0</v>
      </c>
      <c r="W42" s="49">
        <f t="shared" si="16"/>
        <v>1</v>
      </c>
      <c r="X42" s="50">
        <f t="shared" si="16"/>
        <v>1</v>
      </c>
      <c r="Y42" s="51">
        <f t="shared" si="16"/>
        <v>0</v>
      </c>
      <c r="Z42" s="49">
        <f t="shared" si="16"/>
        <v>0</v>
      </c>
      <c r="AA42" s="50">
        <f t="shared" si="16"/>
        <v>1</v>
      </c>
      <c r="AB42" s="51">
        <f t="shared" si="16"/>
        <v>1</v>
      </c>
      <c r="AC42" s="46"/>
      <c r="AD42" s="47"/>
      <c r="AE42" s="48"/>
      <c r="AF42" s="49">
        <f>SUM(AF40:AF41)</f>
        <v>3</v>
      </c>
      <c r="AG42" s="50">
        <f>SUM(AG40:AG41)</f>
        <v>1</v>
      </c>
      <c r="AH42" s="51">
        <f>SUM(AH40:AH41)</f>
        <v>0</v>
      </c>
      <c r="AI42" s="52" t="s">
        <v>10</v>
      </c>
      <c r="AJ42" s="53"/>
      <c r="AK42" s="54"/>
      <c r="AL42" s="54"/>
      <c r="AM42" s="54"/>
      <c r="AN42" s="54"/>
      <c r="AO42" s="54"/>
      <c r="AP42" s="54"/>
    </row>
    <row r="43" spans="1:42" ht="16.5" customHeight="1">
      <c r="A43" s="196"/>
      <c r="B43" s="157">
        <f>SUM(B42:D42)</f>
        <v>2</v>
      </c>
      <c r="C43" s="158"/>
      <c r="D43" s="159"/>
      <c r="E43" s="157">
        <f>SUM(E42:G42)</f>
        <v>4</v>
      </c>
      <c r="F43" s="158"/>
      <c r="G43" s="159"/>
      <c r="H43" s="157">
        <f>SUM(H42:J42)</f>
        <v>2</v>
      </c>
      <c r="I43" s="158"/>
      <c r="J43" s="159"/>
      <c r="K43" s="157">
        <f>SUM(K42:M42)</f>
        <v>2</v>
      </c>
      <c r="L43" s="158"/>
      <c r="M43" s="159"/>
      <c r="N43" s="157">
        <f>SUM(N42:P42)</f>
        <v>2</v>
      </c>
      <c r="O43" s="158"/>
      <c r="P43" s="159"/>
      <c r="Q43" s="157">
        <f>SUM(Q42:S42)</f>
        <v>4</v>
      </c>
      <c r="R43" s="158"/>
      <c r="S43" s="159"/>
      <c r="T43" s="157">
        <f>SUM(T42:V42)</f>
        <v>2</v>
      </c>
      <c r="U43" s="158"/>
      <c r="V43" s="159"/>
      <c r="W43" s="157">
        <f>SUM(W42:Y42)</f>
        <v>2</v>
      </c>
      <c r="X43" s="158"/>
      <c r="Y43" s="159"/>
      <c r="Z43" s="157">
        <f>SUM(Z42:AB42)</f>
        <v>2</v>
      </c>
      <c r="AA43" s="158"/>
      <c r="AB43" s="159"/>
      <c r="AC43" s="30"/>
      <c r="AD43" s="31"/>
      <c r="AE43" s="32"/>
      <c r="AF43" s="157">
        <f>SUM(AF42:AH42)</f>
        <v>4</v>
      </c>
      <c r="AG43" s="158"/>
      <c r="AH43" s="159"/>
      <c r="AI43" s="6" t="s">
        <v>17</v>
      </c>
      <c r="AJ43" s="12">
        <f>SUM(B43:AH43)</f>
        <v>26</v>
      </c>
      <c r="AK43" s="4"/>
      <c r="AL43" s="4"/>
      <c r="AM43" s="4"/>
      <c r="AN43" s="4"/>
      <c r="AO43" s="4"/>
      <c r="AP43" s="4"/>
    </row>
    <row r="44" spans="1:42" ht="16.5" customHeight="1">
      <c r="A44" s="194" t="s">
        <v>43</v>
      </c>
      <c r="B44" s="17">
        <v>1</v>
      </c>
      <c r="C44" s="18"/>
      <c r="D44" s="19">
        <v>1</v>
      </c>
      <c r="E44" s="17">
        <v>1</v>
      </c>
      <c r="F44" s="18">
        <v>1</v>
      </c>
      <c r="G44" s="19"/>
      <c r="H44" s="17"/>
      <c r="I44" s="18"/>
      <c r="J44" s="19">
        <v>2</v>
      </c>
      <c r="K44" s="17"/>
      <c r="L44" s="18"/>
      <c r="M44" s="19">
        <v>2</v>
      </c>
      <c r="N44" s="17">
        <v>1</v>
      </c>
      <c r="O44" s="18"/>
      <c r="P44" s="19">
        <v>1</v>
      </c>
      <c r="Q44" s="17">
        <v>2</v>
      </c>
      <c r="R44" s="18"/>
      <c r="S44" s="19"/>
      <c r="T44" s="17"/>
      <c r="U44" s="18">
        <v>2</v>
      </c>
      <c r="V44" s="19"/>
      <c r="W44" s="17"/>
      <c r="X44" s="18">
        <v>1</v>
      </c>
      <c r="Y44" s="19">
        <v>1</v>
      </c>
      <c r="Z44" s="17"/>
      <c r="AA44" s="18"/>
      <c r="AB44" s="19">
        <v>2</v>
      </c>
      <c r="AC44" s="17"/>
      <c r="AD44" s="18">
        <v>1</v>
      </c>
      <c r="AE44" s="19">
        <v>1</v>
      </c>
      <c r="AF44" s="23"/>
      <c r="AG44" s="24"/>
      <c r="AH44" s="25"/>
      <c r="AI44" s="5" t="s">
        <v>8</v>
      </c>
      <c r="AJ44" s="11"/>
      <c r="AK44" s="4"/>
      <c r="AL44" s="4"/>
      <c r="AM44" s="4"/>
      <c r="AN44" s="4"/>
      <c r="AO44" s="4"/>
      <c r="AP44" s="4"/>
    </row>
    <row r="45" spans="1:42" ht="16.5" customHeight="1">
      <c r="A45" s="195"/>
      <c r="B45" s="20"/>
      <c r="C45" s="21"/>
      <c r="D45" s="22"/>
      <c r="E45" s="20">
        <v>1</v>
      </c>
      <c r="F45" s="21"/>
      <c r="G45" s="22">
        <v>1</v>
      </c>
      <c r="H45" s="20"/>
      <c r="I45" s="21"/>
      <c r="J45" s="22"/>
      <c r="K45" s="20"/>
      <c r="L45" s="21"/>
      <c r="M45" s="22"/>
      <c r="N45" s="20"/>
      <c r="O45" s="21"/>
      <c r="P45" s="22"/>
      <c r="Q45" s="20"/>
      <c r="R45" s="21"/>
      <c r="S45" s="22"/>
      <c r="T45" s="20"/>
      <c r="U45" s="21"/>
      <c r="V45" s="22"/>
      <c r="W45" s="20"/>
      <c r="X45" s="21"/>
      <c r="Y45" s="22"/>
      <c r="Z45" s="20"/>
      <c r="AA45" s="21"/>
      <c r="AB45" s="22"/>
      <c r="AC45" s="20"/>
      <c r="AD45" s="21"/>
      <c r="AE45" s="22">
        <v>2</v>
      </c>
      <c r="AF45" s="26"/>
      <c r="AG45" s="27"/>
      <c r="AH45" s="28"/>
      <c r="AI45" s="5" t="s">
        <v>9</v>
      </c>
      <c r="AJ45" s="11"/>
      <c r="AK45" s="4"/>
      <c r="AL45" s="4"/>
      <c r="AM45" s="4"/>
      <c r="AN45" s="4"/>
      <c r="AO45" s="4"/>
      <c r="AP45" s="4"/>
    </row>
    <row r="46" spans="1:42" s="55" customFormat="1" ht="16.5" customHeight="1">
      <c r="A46" s="195"/>
      <c r="B46" s="49">
        <f aca="true" t="shared" si="17" ref="B46:AE46">SUM(B44:B45)</f>
        <v>1</v>
      </c>
      <c r="C46" s="50">
        <f t="shared" si="17"/>
        <v>0</v>
      </c>
      <c r="D46" s="51">
        <f t="shared" si="17"/>
        <v>1</v>
      </c>
      <c r="E46" s="49">
        <f t="shared" si="17"/>
        <v>2</v>
      </c>
      <c r="F46" s="50">
        <f t="shared" si="17"/>
        <v>1</v>
      </c>
      <c r="G46" s="51">
        <f t="shared" si="17"/>
        <v>1</v>
      </c>
      <c r="H46" s="49">
        <f>SUM(H44:H45)</f>
        <v>0</v>
      </c>
      <c r="I46" s="50">
        <f>SUM(I44:I45)</f>
        <v>0</v>
      </c>
      <c r="J46" s="51">
        <f>SUM(J44:J45)</f>
        <v>2</v>
      </c>
      <c r="K46" s="49">
        <f t="shared" si="17"/>
        <v>0</v>
      </c>
      <c r="L46" s="50">
        <f t="shared" si="17"/>
        <v>0</v>
      </c>
      <c r="M46" s="51">
        <f t="shared" si="17"/>
        <v>2</v>
      </c>
      <c r="N46" s="49">
        <f t="shared" si="17"/>
        <v>1</v>
      </c>
      <c r="O46" s="50">
        <f t="shared" si="17"/>
        <v>0</v>
      </c>
      <c r="P46" s="51">
        <f t="shared" si="17"/>
        <v>1</v>
      </c>
      <c r="Q46" s="49">
        <f>SUM(Q44:Q45)</f>
        <v>2</v>
      </c>
      <c r="R46" s="50">
        <f>SUM(R44:R45)</f>
        <v>0</v>
      </c>
      <c r="S46" s="51">
        <f>SUM(S44:S45)</f>
        <v>0</v>
      </c>
      <c r="T46" s="49">
        <f t="shared" si="17"/>
        <v>0</v>
      </c>
      <c r="U46" s="50">
        <f t="shared" si="17"/>
        <v>2</v>
      </c>
      <c r="V46" s="51">
        <f t="shared" si="17"/>
        <v>0</v>
      </c>
      <c r="W46" s="49">
        <f t="shared" si="17"/>
        <v>0</v>
      </c>
      <c r="X46" s="50">
        <f t="shared" si="17"/>
        <v>1</v>
      </c>
      <c r="Y46" s="51">
        <f t="shared" si="17"/>
        <v>1</v>
      </c>
      <c r="Z46" s="49">
        <f t="shared" si="17"/>
        <v>0</v>
      </c>
      <c r="AA46" s="50">
        <f t="shared" si="17"/>
        <v>0</v>
      </c>
      <c r="AB46" s="51">
        <f t="shared" si="17"/>
        <v>2</v>
      </c>
      <c r="AC46" s="49">
        <f t="shared" si="17"/>
        <v>0</v>
      </c>
      <c r="AD46" s="50">
        <f t="shared" si="17"/>
        <v>1</v>
      </c>
      <c r="AE46" s="51">
        <f t="shared" si="17"/>
        <v>3</v>
      </c>
      <c r="AF46" s="46"/>
      <c r="AG46" s="47"/>
      <c r="AH46" s="48"/>
      <c r="AI46" s="52" t="s">
        <v>10</v>
      </c>
      <c r="AJ46" s="53"/>
      <c r="AK46" s="54"/>
      <c r="AL46" s="54"/>
      <c r="AM46" s="54"/>
      <c r="AN46" s="54"/>
      <c r="AO46" s="54"/>
      <c r="AP46" s="54"/>
    </row>
    <row r="47" spans="1:42" ht="16.5" customHeight="1">
      <c r="A47" s="196"/>
      <c r="B47" s="191">
        <f>SUM(B46:D46)</f>
        <v>2</v>
      </c>
      <c r="C47" s="192"/>
      <c r="D47" s="193"/>
      <c r="E47" s="191">
        <f>SUM(E46:G46)</f>
        <v>4</v>
      </c>
      <c r="F47" s="192"/>
      <c r="G47" s="193"/>
      <c r="H47" s="191">
        <f>SUM(H46:J46)</f>
        <v>2</v>
      </c>
      <c r="I47" s="192"/>
      <c r="J47" s="193"/>
      <c r="K47" s="191">
        <f>SUM(K46:M46)</f>
        <v>2</v>
      </c>
      <c r="L47" s="192"/>
      <c r="M47" s="193"/>
      <c r="N47" s="191">
        <f>SUM(N46:P46)</f>
        <v>2</v>
      </c>
      <c r="O47" s="192"/>
      <c r="P47" s="193"/>
      <c r="Q47" s="191">
        <f>SUM(Q46:S46)</f>
        <v>2</v>
      </c>
      <c r="R47" s="192"/>
      <c r="S47" s="193"/>
      <c r="T47" s="191">
        <f>SUM(T46:V46)</f>
        <v>2</v>
      </c>
      <c r="U47" s="192"/>
      <c r="V47" s="193"/>
      <c r="W47" s="191">
        <f>SUM(W46:Y46)</f>
        <v>2</v>
      </c>
      <c r="X47" s="192"/>
      <c r="Y47" s="193"/>
      <c r="Z47" s="191">
        <f>SUM(Z46:AB46)</f>
        <v>2</v>
      </c>
      <c r="AA47" s="192"/>
      <c r="AB47" s="193"/>
      <c r="AC47" s="191">
        <f>SUM(AC46:AE46)</f>
        <v>4</v>
      </c>
      <c r="AD47" s="192"/>
      <c r="AE47" s="193"/>
      <c r="AF47" s="29"/>
      <c r="AG47" s="37"/>
      <c r="AH47" s="38"/>
      <c r="AI47" s="6" t="s">
        <v>17</v>
      </c>
      <c r="AJ47" s="12">
        <f>SUM(B47:AH47)</f>
        <v>24</v>
      </c>
      <c r="AK47" s="4"/>
      <c r="AL47" s="4"/>
      <c r="AM47" s="4"/>
      <c r="AN47" s="4"/>
      <c r="AO47" s="4"/>
      <c r="AP47" s="4"/>
    </row>
    <row r="48" spans="1:42" ht="16.5" customHeight="1">
      <c r="A48" s="42" t="s">
        <v>8</v>
      </c>
      <c r="B48" s="35">
        <f>SUM(B4,B8,B12,B16,B20,B24,B28,B32,B36,B40,B44)</f>
        <v>8</v>
      </c>
      <c r="C48" s="9">
        <f aca="true" t="shared" si="18" ref="C48:E50">SUM(C4,C8,C12,C16,C20,C24,C28,C32,C36,C40,C44)</f>
        <v>4</v>
      </c>
      <c r="D48" s="36">
        <f t="shared" si="18"/>
        <v>9</v>
      </c>
      <c r="E48" s="35">
        <f t="shared" si="18"/>
        <v>6</v>
      </c>
      <c r="F48" s="9">
        <f aca="true" t="shared" si="19" ref="F48:AH48">SUM(F4,F8,F12,F16,F20,F24,F28,F32,F36,F40,F44)</f>
        <v>7</v>
      </c>
      <c r="G48" s="36">
        <f t="shared" si="19"/>
        <v>10</v>
      </c>
      <c r="H48" s="35">
        <f t="shared" si="19"/>
        <v>7</v>
      </c>
      <c r="I48" s="9">
        <f t="shared" si="19"/>
        <v>7</v>
      </c>
      <c r="J48" s="36">
        <f t="shared" si="19"/>
        <v>8</v>
      </c>
      <c r="K48" s="35">
        <f t="shared" si="19"/>
        <v>5</v>
      </c>
      <c r="L48" s="9">
        <f t="shared" si="19"/>
        <v>4</v>
      </c>
      <c r="M48" s="36">
        <f t="shared" si="19"/>
        <v>12</v>
      </c>
      <c r="N48" s="35">
        <f t="shared" si="19"/>
        <v>9</v>
      </c>
      <c r="O48" s="9">
        <f t="shared" si="19"/>
        <v>4</v>
      </c>
      <c r="P48" s="36">
        <f t="shared" si="19"/>
        <v>8</v>
      </c>
      <c r="Q48" s="35">
        <f t="shared" si="19"/>
        <v>7</v>
      </c>
      <c r="R48" s="9">
        <f t="shared" si="19"/>
        <v>4</v>
      </c>
      <c r="S48" s="36">
        <f t="shared" si="19"/>
        <v>11</v>
      </c>
      <c r="T48" s="35">
        <f t="shared" si="19"/>
        <v>10</v>
      </c>
      <c r="U48" s="9">
        <f t="shared" si="19"/>
        <v>3</v>
      </c>
      <c r="V48" s="36">
        <f t="shared" si="19"/>
        <v>7</v>
      </c>
      <c r="W48" s="35">
        <f t="shared" si="19"/>
        <v>12</v>
      </c>
      <c r="X48" s="9">
        <f t="shared" si="19"/>
        <v>3</v>
      </c>
      <c r="Y48" s="36">
        <f t="shared" si="19"/>
        <v>5</v>
      </c>
      <c r="Z48" s="35">
        <f t="shared" si="19"/>
        <v>7</v>
      </c>
      <c r="AA48" s="9">
        <f t="shared" si="19"/>
        <v>6</v>
      </c>
      <c r="AB48" s="36">
        <f t="shared" si="19"/>
        <v>9</v>
      </c>
      <c r="AC48" s="35">
        <f t="shared" si="19"/>
        <v>8</v>
      </c>
      <c r="AD48" s="9">
        <f t="shared" si="19"/>
        <v>7</v>
      </c>
      <c r="AE48" s="36">
        <f t="shared" si="19"/>
        <v>5</v>
      </c>
      <c r="AF48" s="35">
        <f t="shared" si="19"/>
        <v>10</v>
      </c>
      <c r="AG48" s="9">
        <f t="shared" si="19"/>
        <v>5</v>
      </c>
      <c r="AH48" s="36">
        <f t="shared" si="19"/>
        <v>5</v>
      </c>
      <c r="AI48" s="3"/>
      <c r="AJ48" s="3"/>
      <c r="AK48" s="3"/>
      <c r="AL48" s="4"/>
      <c r="AM48" s="4"/>
      <c r="AN48" s="4"/>
      <c r="AO48" s="4"/>
      <c r="AP48" s="4"/>
    </row>
    <row r="49" spans="1:42" ht="16.5" customHeight="1">
      <c r="A49" s="42" t="s">
        <v>9</v>
      </c>
      <c r="B49" s="39">
        <f>SUM(B5,B9,B13,B17,B21,B25,B29,B33,B37,B41,B45)</f>
        <v>2</v>
      </c>
      <c r="C49" s="5">
        <f t="shared" si="18"/>
        <v>3</v>
      </c>
      <c r="D49" s="34">
        <f t="shared" si="18"/>
        <v>1</v>
      </c>
      <c r="E49" s="39">
        <f t="shared" si="18"/>
        <v>3</v>
      </c>
      <c r="F49" s="5">
        <f aca="true" t="shared" si="20" ref="F49:AH49">SUM(F5,F9,F13,F17,F21,F25,F29,F33,F37,F41,F45)</f>
        <v>1</v>
      </c>
      <c r="G49" s="34">
        <f t="shared" si="20"/>
        <v>6</v>
      </c>
      <c r="H49" s="39">
        <f t="shared" si="20"/>
        <v>3</v>
      </c>
      <c r="I49" s="5">
        <f t="shared" si="20"/>
        <v>1</v>
      </c>
      <c r="J49" s="34">
        <f t="shared" si="20"/>
        <v>4</v>
      </c>
      <c r="K49" s="39">
        <f t="shared" si="20"/>
        <v>3</v>
      </c>
      <c r="L49" s="5">
        <f t="shared" si="20"/>
        <v>3</v>
      </c>
      <c r="M49" s="34">
        <f t="shared" si="20"/>
        <v>5</v>
      </c>
      <c r="N49" s="39">
        <f t="shared" si="20"/>
        <v>5</v>
      </c>
      <c r="O49" s="5">
        <f t="shared" si="20"/>
        <v>1</v>
      </c>
      <c r="P49" s="34">
        <f t="shared" si="20"/>
        <v>4</v>
      </c>
      <c r="Q49" s="39">
        <f t="shared" si="20"/>
        <v>3</v>
      </c>
      <c r="R49" s="5">
        <f t="shared" si="20"/>
        <v>1</v>
      </c>
      <c r="S49" s="34">
        <f t="shared" si="20"/>
        <v>7</v>
      </c>
      <c r="T49" s="39">
        <f t="shared" si="20"/>
        <v>5</v>
      </c>
      <c r="U49" s="5">
        <f t="shared" si="20"/>
        <v>1</v>
      </c>
      <c r="V49" s="34">
        <f t="shared" si="20"/>
        <v>0</v>
      </c>
      <c r="W49" s="39">
        <f t="shared" si="20"/>
        <v>3</v>
      </c>
      <c r="X49" s="5">
        <f t="shared" si="20"/>
        <v>4</v>
      </c>
      <c r="Y49" s="34">
        <f t="shared" si="20"/>
        <v>1</v>
      </c>
      <c r="Z49" s="39">
        <f t="shared" si="20"/>
        <v>3</v>
      </c>
      <c r="AA49" s="5">
        <f t="shared" si="20"/>
        <v>1</v>
      </c>
      <c r="AB49" s="34">
        <f t="shared" si="20"/>
        <v>4</v>
      </c>
      <c r="AC49" s="39">
        <f t="shared" si="20"/>
        <v>3</v>
      </c>
      <c r="AD49" s="5">
        <f t="shared" si="20"/>
        <v>0</v>
      </c>
      <c r="AE49" s="34">
        <f t="shared" si="20"/>
        <v>3</v>
      </c>
      <c r="AF49" s="39">
        <f t="shared" si="20"/>
        <v>3</v>
      </c>
      <c r="AG49" s="5">
        <f t="shared" si="20"/>
        <v>0</v>
      </c>
      <c r="AH49" s="34">
        <f t="shared" si="20"/>
        <v>1</v>
      </c>
      <c r="AI49" s="3"/>
      <c r="AJ49" s="8"/>
      <c r="AK49" s="4"/>
      <c r="AL49" s="4"/>
      <c r="AM49" s="4"/>
      <c r="AN49" s="4"/>
      <c r="AO49" s="4"/>
      <c r="AP49" s="4"/>
    </row>
    <row r="50" spans="1:42" s="55" customFormat="1" ht="16.5" customHeight="1">
      <c r="A50" s="180" t="s">
        <v>10</v>
      </c>
      <c r="B50" s="58">
        <f>SUM(B6,B10,B14,B18,B22,B26,B30,B34,B38,B42,B46)</f>
        <v>10</v>
      </c>
      <c r="C50" s="57">
        <f t="shared" si="18"/>
        <v>7</v>
      </c>
      <c r="D50" s="59">
        <f t="shared" si="18"/>
        <v>10</v>
      </c>
      <c r="E50" s="58">
        <f t="shared" si="18"/>
        <v>9</v>
      </c>
      <c r="F50" s="57">
        <f aca="true" t="shared" si="21" ref="F50:AH50">SUM(F6,F10,F14,F18,F22,F26,F30,F34,F38,F42,F46)</f>
        <v>8</v>
      </c>
      <c r="G50" s="59">
        <f t="shared" si="21"/>
        <v>16</v>
      </c>
      <c r="H50" s="58">
        <f t="shared" si="21"/>
        <v>10</v>
      </c>
      <c r="I50" s="57">
        <f t="shared" si="21"/>
        <v>8</v>
      </c>
      <c r="J50" s="59">
        <f t="shared" si="21"/>
        <v>12</v>
      </c>
      <c r="K50" s="58">
        <f t="shared" si="21"/>
        <v>8</v>
      </c>
      <c r="L50" s="57">
        <f t="shared" si="21"/>
        <v>7</v>
      </c>
      <c r="M50" s="59">
        <f t="shared" si="21"/>
        <v>17</v>
      </c>
      <c r="N50" s="58">
        <f t="shared" si="21"/>
        <v>14</v>
      </c>
      <c r="O50" s="57">
        <f t="shared" si="21"/>
        <v>5</v>
      </c>
      <c r="P50" s="59">
        <f t="shared" si="21"/>
        <v>12</v>
      </c>
      <c r="Q50" s="58">
        <f t="shared" si="21"/>
        <v>10</v>
      </c>
      <c r="R50" s="57">
        <f t="shared" si="21"/>
        <v>5</v>
      </c>
      <c r="S50" s="59">
        <f t="shared" si="21"/>
        <v>18</v>
      </c>
      <c r="T50" s="58">
        <f t="shared" si="21"/>
        <v>15</v>
      </c>
      <c r="U50" s="57">
        <f t="shared" si="21"/>
        <v>4</v>
      </c>
      <c r="V50" s="59">
        <f t="shared" si="21"/>
        <v>7</v>
      </c>
      <c r="W50" s="58">
        <f t="shared" si="21"/>
        <v>15</v>
      </c>
      <c r="X50" s="57">
        <f t="shared" si="21"/>
        <v>7</v>
      </c>
      <c r="Y50" s="59">
        <f t="shared" si="21"/>
        <v>6</v>
      </c>
      <c r="Z50" s="58">
        <f t="shared" si="21"/>
        <v>10</v>
      </c>
      <c r="AA50" s="57">
        <f t="shared" si="21"/>
        <v>7</v>
      </c>
      <c r="AB50" s="59">
        <f t="shared" si="21"/>
        <v>13</v>
      </c>
      <c r="AC50" s="58">
        <f t="shared" si="21"/>
        <v>11</v>
      </c>
      <c r="AD50" s="57">
        <f t="shared" si="21"/>
        <v>7</v>
      </c>
      <c r="AE50" s="59">
        <f t="shared" si="21"/>
        <v>8</v>
      </c>
      <c r="AF50" s="58">
        <f t="shared" si="21"/>
        <v>13</v>
      </c>
      <c r="AG50" s="57">
        <f t="shared" si="21"/>
        <v>5</v>
      </c>
      <c r="AH50" s="59">
        <f t="shared" si="21"/>
        <v>6</v>
      </c>
      <c r="AI50" s="60"/>
      <c r="AJ50" s="61">
        <f>SUM(AJ7+AJ11+AJ15+AJ19+AJ23+AJ27+AJ31+AJ35+AJ39+AJ43+AJ47)/2</f>
        <v>160</v>
      </c>
      <c r="AK50" s="54"/>
      <c r="AL50" s="54"/>
      <c r="AM50" s="54"/>
      <c r="AN50" s="54"/>
      <c r="AO50" s="54"/>
      <c r="AP50" s="54"/>
    </row>
    <row r="51" spans="1:42" ht="16.5" customHeight="1">
      <c r="A51" s="181"/>
      <c r="B51" s="40" t="s">
        <v>16</v>
      </c>
      <c r="C51" s="6" t="s">
        <v>15</v>
      </c>
      <c r="D51" s="41" t="s">
        <v>14</v>
      </c>
      <c r="E51" s="40" t="s">
        <v>16</v>
      </c>
      <c r="F51" s="6" t="s">
        <v>15</v>
      </c>
      <c r="G51" s="41" t="s">
        <v>14</v>
      </c>
      <c r="H51" s="40" t="s">
        <v>16</v>
      </c>
      <c r="I51" s="6" t="s">
        <v>15</v>
      </c>
      <c r="J51" s="41" t="s">
        <v>14</v>
      </c>
      <c r="K51" s="40" t="s">
        <v>16</v>
      </c>
      <c r="L51" s="6" t="s">
        <v>15</v>
      </c>
      <c r="M51" s="41" t="s">
        <v>14</v>
      </c>
      <c r="N51" s="40" t="s">
        <v>16</v>
      </c>
      <c r="O51" s="6" t="s">
        <v>15</v>
      </c>
      <c r="P51" s="41" t="s">
        <v>14</v>
      </c>
      <c r="Q51" s="40" t="s">
        <v>16</v>
      </c>
      <c r="R51" s="6" t="s">
        <v>15</v>
      </c>
      <c r="S51" s="41" t="s">
        <v>14</v>
      </c>
      <c r="T51" s="40" t="s">
        <v>16</v>
      </c>
      <c r="U51" s="6" t="s">
        <v>15</v>
      </c>
      <c r="V51" s="41" t="s">
        <v>14</v>
      </c>
      <c r="W51" s="40" t="s">
        <v>16</v>
      </c>
      <c r="X51" s="6" t="s">
        <v>15</v>
      </c>
      <c r="Y51" s="41" t="s">
        <v>14</v>
      </c>
      <c r="Z51" s="40" t="s">
        <v>16</v>
      </c>
      <c r="AA51" s="6" t="s">
        <v>15</v>
      </c>
      <c r="AB51" s="41" t="s">
        <v>14</v>
      </c>
      <c r="AC51" s="40" t="s">
        <v>16</v>
      </c>
      <c r="AD51" s="6" t="s">
        <v>15</v>
      </c>
      <c r="AE51" s="41" t="s">
        <v>14</v>
      </c>
      <c r="AF51" s="40" t="s">
        <v>16</v>
      </c>
      <c r="AG51" s="6" t="s">
        <v>15</v>
      </c>
      <c r="AH51" s="41" t="s">
        <v>14</v>
      </c>
      <c r="AI51" s="3"/>
      <c r="AJ51" s="8"/>
      <c r="AK51" s="4"/>
      <c r="AL51" s="4"/>
      <c r="AM51" s="4"/>
      <c r="AN51" s="4"/>
      <c r="AO51" s="4"/>
      <c r="AP51" s="4"/>
    </row>
    <row r="52" spans="1:42" ht="91.5" customHeight="1">
      <c r="A52" s="1" t="s">
        <v>0</v>
      </c>
      <c r="B52" s="162" t="s">
        <v>33</v>
      </c>
      <c r="C52" s="163"/>
      <c r="D52" s="164"/>
      <c r="E52" s="162" t="s">
        <v>41</v>
      </c>
      <c r="F52" s="163"/>
      <c r="G52" s="164"/>
      <c r="H52" s="162" t="s">
        <v>42</v>
      </c>
      <c r="I52" s="163"/>
      <c r="J52" s="164"/>
      <c r="K52" s="162" t="s">
        <v>24</v>
      </c>
      <c r="L52" s="163"/>
      <c r="M52" s="164"/>
      <c r="N52" s="197" t="s">
        <v>34</v>
      </c>
      <c r="O52" s="198"/>
      <c r="P52" s="199"/>
      <c r="Q52" s="162" t="s">
        <v>7</v>
      </c>
      <c r="R52" s="163"/>
      <c r="S52" s="164"/>
      <c r="T52" s="162" t="s">
        <v>1</v>
      </c>
      <c r="U52" s="163"/>
      <c r="V52" s="164"/>
      <c r="W52" s="162" t="s">
        <v>13</v>
      </c>
      <c r="X52" s="163"/>
      <c r="Y52" s="164"/>
      <c r="Z52" s="162" t="s">
        <v>35</v>
      </c>
      <c r="AA52" s="163"/>
      <c r="AB52" s="164"/>
      <c r="AC52" s="162" t="s">
        <v>3</v>
      </c>
      <c r="AD52" s="163"/>
      <c r="AE52" s="164"/>
      <c r="AF52" s="162" t="s">
        <v>43</v>
      </c>
      <c r="AG52" s="163"/>
      <c r="AH52" s="164"/>
      <c r="AI52" s="5"/>
      <c r="AJ52" s="2" t="s">
        <v>11</v>
      </c>
      <c r="AK52" s="4"/>
      <c r="AL52" s="4"/>
      <c r="AM52" s="4"/>
      <c r="AN52" s="4"/>
      <c r="AO52" s="4"/>
      <c r="AP52" s="4"/>
    </row>
  </sheetData>
  <mergeCells count="144">
    <mergeCell ref="E15:G15"/>
    <mergeCell ref="H1:J1"/>
    <mergeCell ref="H7:J7"/>
    <mergeCell ref="H52:J52"/>
    <mergeCell ref="H11:J11"/>
    <mergeCell ref="H39:J39"/>
    <mergeCell ref="H43:J43"/>
    <mergeCell ref="H47:J47"/>
    <mergeCell ref="H23:J23"/>
    <mergeCell ref="H27:J27"/>
    <mergeCell ref="W15:Y15"/>
    <mergeCell ref="Z15:AB15"/>
    <mergeCell ref="AC15:AE15"/>
    <mergeCell ref="AF15:AH15"/>
    <mergeCell ref="N15:P15"/>
    <mergeCell ref="Q15:S15"/>
    <mergeCell ref="T15:V15"/>
    <mergeCell ref="H19:J19"/>
    <mergeCell ref="K15:M15"/>
    <mergeCell ref="Q52:S52"/>
    <mergeCell ref="Q23:S23"/>
    <mergeCell ref="Q31:S31"/>
    <mergeCell ref="Q35:S35"/>
    <mergeCell ref="Q39:S39"/>
    <mergeCell ref="Q43:S43"/>
    <mergeCell ref="Q1:S1"/>
    <mergeCell ref="Q7:S7"/>
    <mergeCell ref="Q11:S11"/>
    <mergeCell ref="Q19:S19"/>
    <mergeCell ref="W27:Y27"/>
    <mergeCell ref="Z27:AB27"/>
    <mergeCell ref="N27:P27"/>
    <mergeCell ref="T27:V27"/>
    <mergeCell ref="A24:A27"/>
    <mergeCell ref="B27:D27"/>
    <mergeCell ref="A12:A15"/>
    <mergeCell ref="B15:D15"/>
    <mergeCell ref="A8:A11"/>
    <mergeCell ref="A16:A19"/>
    <mergeCell ref="B19:D19"/>
    <mergeCell ref="B23:D23"/>
    <mergeCell ref="AC7:AE7"/>
    <mergeCell ref="W1:Y1"/>
    <mergeCell ref="A50:A51"/>
    <mergeCell ref="A36:A39"/>
    <mergeCell ref="A40:A43"/>
    <mergeCell ref="A44:A47"/>
    <mergeCell ref="A4:A7"/>
    <mergeCell ref="A20:A23"/>
    <mergeCell ref="B11:D11"/>
    <mergeCell ref="A28:A31"/>
    <mergeCell ref="B31:D31"/>
    <mergeCell ref="N43:P43"/>
    <mergeCell ref="E23:G23"/>
    <mergeCell ref="B39:D39"/>
    <mergeCell ref="N35:P35"/>
    <mergeCell ref="N31:P31"/>
    <mergeCell ref="K35:M35"/>
    <mergeCell ref="K31:M31"/>
    <mergeCell ref="E27:G27"/>
    <mergeCell ref="K27:M27"/>
    <mergeCell ref="K11:M11"/>
    <mergeCell ref="N11:P11"/>
    <mergeCell ref="K1:M1"/>
    <mergeCell ref="AC19:AE19"/>
    <mergeCell ref="N19:P19"/>
    <mergeCell ref="Z1:AB1"/>
    <mergeCell ref="Z7:AB7"/>
    <mergeCell ref="W19:Y19"/>
    <mergeCell ref="Z19:AB19"/>
    <mergeCell ref="AC1:AE1"/>
    <mergeCell ref="B1:D1"/>
    <mergeCell ref="N1:P1"/>
    <mergeCell ref="N7:P7"/>
    <mergeCell ref="K7:M7"/>
    <mergeCell ref="E1:G1"/>
    <mergeCell ref="E7:G7"/>
    <mergeCell ref="E19:G19"/>
    <mergeCell ref="T23:V23"/>
    <mergeCell ref="N39:P39"/>
    <mergeCell ref="E43:G43"/>
    <mergeCell ref="E39:G39"/>
    <mergeCell ref="K43:M43"/>
    <mergeCell ref="K39:M39"/>
    <mergeCell ref="T19:V19"/>
    <mergeCell ref="H35:J35"/>
    <mergeCell ref="H31:J31"/>
    <mergeCell ref="AF1:AH1"/>
    <mergeCell ref="AF7:AH7"/>
    <mergeCell ref="AF43:AH43"/>
    <mergeCell ref="AF19:AH19"/>
    <mergeCell ref="AF23:AH23"/>
    <mergeCell ref="AF31:AH31"/>
    <mergeCell ref="AF27:AH27"/>
    <mergeCell ref="W39:Y39"/>
    <mergeCell ref="W52:Y52"/>
    <mergeCell ref="B52:D52"/>
    <mergeCell ref="E52:G52"/>
    <mergeCell ref="K52:M52"/>
    <mergeCell ref="N52:P52"/>
    <mergeCell ref="T43:V43"/>
    <mergeCell ref="T39:V39"/>
    <mergeCell ref="B43:D43"/>
    <mergeCell ref="Q47:S47"/>
    <mergeCell ref="Z11:AB11"/>
    <mergeCell ref="A32:A35"/>
    <mergeCell ref="B35:D35"/>
    <mergeCell ref="E35:G35"/>
    <mergeCell ref="E31:G31"/>
    <mergeCell ref="T35:V35"/>
    <mergeCell ref="K23:M23"/>
    <mergeCell ref="T11:V11"/>
    <mergeCell ref="W23:Y23"/>
    <mergeCell ref="W31:Y31"/>
    <mergeCell ref="T7:V7"/>
    <mergeCell ref="W7:Y7"/>
    <mergeCell ref="W11:Y11"/>
    <mergeCell ref="T1:V1"/>
    <mergeCell ref="W43:Y43"/>
    <mergeCell ref="Z43:AB43"/>
    <mergeCell ref="B47:D47"/>
    <mergeCell ref="E47:G47"/>
    <mergeCell ref="K47:M47"/>
    <mergeCell ref="N47:P47"/>
    <mergeCell ref="Z52:AB52"/>
    <mergeCell ref="T47:V47"/>
    <mergeCell ref="W47:Y47"/>
    <mergeCell ref="T52:V52"/>
    <mergeCell ref="Z47:AB47"/>
    <mergeCell ref="AC52:AE52"/>
    <mergeCell ref="AF11:AH11"/>
    <mergeCell ref="AC35:AE35"/>
    <mergeCell ref="AC39:AE39"/>
    <mergeCell ref="AF39:AH39"/>
    <mergeCell ref="AF35:AH35"/>
    <mergeCell ref="AF52:AH52"/>
    <mergeCell ref="AC23:AE23"/>
    <mergeCell ref="AC47:AE47"/>
    <mergeCell ref="AC11:AE11"/>
    <mergeCell ref="Z31:AB31"/>
    <mergeCell ref="Z35:AB35"/>
    <mergeCell ref="Z23:AB23"/>
    <mergeCell ref="AC31:AE31"/>
    <mergeCell ref="AC27:AE27"/>
  </mergeCells>
  <printOptions/>
  <pageMargins left="0" right="0" top="0" bottom="0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52"/>
  <dimension ref="A1:AM48"/>
  <sheetViews>
    <sheetView zoomScale="60" zoomScaleNormal="60" workbookViewId="0" topLeftCell="A1">
      <selection activeCell="A1" sqref="A1"/>
    </sheetView>
  </sheetViews>
  <sheetFormatPr defaultColWidth="9.140625" defaultRowHeight="12.75"/>
  <cols>
    <col min="1" max="1" width="17.140625" style="0" customWidth="1"/>
    <col min="2" max="31" width="4.28125" style="0" customWidth="1"/>
    <col min="32" max="32" width="15.421875" style="0" customWidth="1"/>
  </cols>
  <sheetData>
    <row r="1" spans="1:39" ht="91.5" customHeight="1">
      <c r="A1" s="1" t="s">
        <v>0</v>
      </c>
      <c r="B1" s="162" t="s">
        <v>33</v>
      </c>
      <c r="C1" s="163"/>
      <c r="D1" s="164"/>
      <c r="E1" s="162" t="s">
        <v>2</v>
      </c>
      <c r="F1" s="163"/>
      <c r="G1" s="164"/>
      <c r="H1" s="162" t="s">
        <v>24</v>
      </c>
      <c r="I1" s="163"/>
      <c r="J1" s="164"/>
      <c r="K1" s="197" t="s">
        <v>34</v>
      </c>
      <c r="L1" s="198"/>
      <c r="M1" s="199"/>
      <c r="N1" s="162" t="s">
        <v>1</v>
      </c>
      <c r="O1" s="163"/>
      <c r="P1" s="164"/>
      <c r="Q1" s="162" t="s">
        <v>35</v>
      </c>
      <c r="R1" s="163"/>
      <c r="S1" s="164"/>
      <c r="T1" s="162" t="s">
        <v>13</v>
      </c>
      <c r="U1" s="163"/>
      <c r="V1" s="164"/>
      <c r="W1" s="168" t="s">
        <v>39</v>
      </c>
      <c r="X1" s="169"/>
      <c r="Y1" s="170"/>
      <c r="Z1" s="162" t="s">
        <v>12</v>
      </c>
      <c r="AA1" s="163"/>
      <c r="AB1" s="164"/>
      <c r="AC1" s="162" t="s">
        <v>18</v>
      </c>
      <c r="AD1" s="163"/>
      <c r="AE1" s="164"/>
      <c r="AF1" s="5"/>
      <c r="AG1" s="2" t="s">
        <v>11</v>
      </c>
      <c r="AH1" s="4"/>
      <c r="AI1" s="4"/>
      <c r="AJ1" s="4"/>
      <c r="AK1" s="4"/>
      <c r="AL1" s="4"/>
      <c r="AM1" s="4"/>
    </row>
    <row r="2" spans="1:39" ht="16.5" customHeight="1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3"/>
      <c r="AG2" s="8"/>
      <c r="AH2" s="4"/>
      <c r="AI2" s="4"/>
      <c r="AJ2" s="4"/>
      <c r="AK2" s="4"/>
      <c r="AL2" s="4"/>
      <c r="AM2" s="4"/>
    </row>
    <row r="3" spans="1:39" ht="16.5" customHeight="1">
      <c r="A3" s="33"/>
      <c r="B3" s="14" t="s">
        <v>14</v>
      </c>
      <c r="C3" s="15" t="s">
        <v>15</v>
      </c>
      <c r="D3" s="16" t="s">
        <v>16</v>
      </c>
      <c r="E3" s="14" t="s">
        <v>14</v>
      </c>
      <c r="F3" s="15" t="s">
        <v>15</v>
      </c>
      <c r="G3" s="16" t="s">
        <v>16</v>
      </c>
      <c r="H3" s="14" t="s">
        <v>14</v>
      </c>
      <c r="I3" s="15" t="s">
        <v>15</v>
      </c>
      <c r="J3" s="16" t="s">
        <v>16</v>
      </c>
      <c r="K3" s="14" t="s">
        <v>14</v>
      </c>
      <c r="L3" s="15" t="s">
        <v>15</v>
      </c>
      <c r="M3" s="16" t="s">
        <v>16</v>
      </c>
      <c r="N3" s="14" t="s">
        <v>14</v>
      </c>
      <c r="O3" s="15" t="s">
        <v>15</v>
      </c>
      <c r="P3" s="16" t="s">
        <v>16</v>
      </c>
      <c r="Q3" s="14" t="s">
        <v>14</v>
      </c>
      <c r="R3" s="15" t="s">
        <v>15</v>
      </c>
      <c r="S3" s="16" t="s">
        <v>16</v>
      </c>
      <c r="T3" s="14" t="s">
        <v>14</v>
      </c>
      <c r="U3" s="15" t="s">
        <v>15</v>
      </c>
      <c r="V3" s="16" t="s">
        <v>16</v>
      </c>
      <c r="W3" s="14" t="s">
        <v>14</v>
      </c>
      <c r="X3" s="15" t="s">
        <v>15</v>
      </c>
      <c r="Y3" s="16" t="s">
        <v>16</v>
      </c>
      <c r="Z3" s="14" t="s">
        <v>14</v>
      </c>
      <c r="AA3" s="15" t="s">
        <v>15</v>
      </c>
      <c r="AB3" s="16" t="s">
        <v>16</v>
      </c>
      <c r="AC3" s="14" t="s">
        <v>14</v>
      </c>
      <c r="AD3" s="15" t="s">
        <v>15</v>
      </c>
      <c r="AE3" s="16" t="s">
        <v>16</v>
      </c>
      <c r="AF3" s="3"/>
      <c r="AG3" s="8"/>
      <c r="AH3" s="4"/>
      <c r="AI3" s="4"/>
      <c r="AJ3" s="4"/>
      <c r="AK3" s="4"/>
      <c r="AL3" s="4"/>
      <c r="AM3" s="4"/>
    </row>
    <row r="4" spans="1:39" ht="16.5" customHeight="1">
      <c r="A4" s="194" t="s">
        <v>33</v>
      </c>
      <c r="B4" s="23"/>
      <c r="C4" s="24"/>
      <c r="D4" s="25"/>
      <c r="E4" s="17">
        <v>1</v>
      </c>
      <c r="F4" s="18">
        <v>1</v>
      </c>
      <c r="G4" s="19">
        <v>1</v>
      </c>
      <c r="H4" s="17">
        <v>3</v>
      </c>
      <c r="I4" s="18"/>
      <c r="J4" s="19">
        <v>1</v>
      </c>
      <c r="K4" s="17"/>
      <c r="L4" s="18">
        <v>1</v>
      </c>
      <c r="M4" s="19">
        <v>2</v>
      </c>
      <c r="N4" s="17">
        <v>1</v>
      </c>
      <c r="O4" s="18"/>
      <c r="P4" s="19">
        <v>2</v>
      </c>
      <c r="Q4" s="17">
        <v>1</v>
      </c>
      <c r="R4" s="18"/>
      <c r="S4" s="19">
        <v>2</v>
      </c>
      <c r="T4" s="17">
        <v>3</v>
      </c>
      <c r="U4" s="18"/>
      <c r="V4" s="19"/>
      <c r="W4" s="17">
        <v>2</v>
      </c>
      <c r="X4" s="18"/>
      <c r="Y4" s="19">
        <v>1</v>
      </c>
      <c r="Z4" s="17">
        <v>1</v>
      </c>
      <c r="AA4" s="18">
        <v>2</v>
      </c>
      <c r="AB4" s="19"/>
      <c r="AC4" s="17">
        <v>3</v>
      </c>
      <c r="AD4" s="18">
        <v>1</v>
      </c>
      <c r="AE4" s="19"/>
      <c r="AF4" s="5" t="s">
        <v>8</v>
      </c>
      <c r="AG4" s="13"/>
      <c r="AH4" s="4"/>
      <c r="AI4" s="4"/>
      <c r="AJ4" s="4"/>
      <c r="AK4" s="4"/>
      <c r="AL4" s="4"/>
      <c r="AM4" s="4"/>
    </row>
    <row r="5" spans="1:39" ht="16.5" customHeight="1">
      <c r="A5" s="195"/>
      <c r="B5" s="26"/>
      <c r="C5" s="27"/>
      <c r="D5" s="28"/>
      <c r="E5" s="20"/>
      <c r="F5" s="21">
        <v>1</v>
      </c>
      <c r="G5" s="22"/>
      <c r="H5" s="20"/>
      <c r="I5" s="21"/>
      <c r="J5" s="22"/>
      <c r="K5" s="20"/>
      <c r="L5" s="21">
        <v>1</v>
      </c>
      <c r="M5" s="22"/>
      <c r="N5" s="20">
        <v>1</v>
      </c>
      <c r="O5" s="21"/>
      <c r="P5" s="22"/>
      <c r="Q5" s="20">
        <v>1</v>
      </c>
      <c r="R5" s="21">
        <v>1</v>
      </c>
      <c r="S5" s="22">
        <v>1</v>
      </c>
      <c r="T5" s="20"/>
      <c r="U5" s="21"/>
      <c r="V5" s="22"/>
      <c r="W5" s="20">
        <v>1</v>
      </c>
      <c r="X5" s="21"/>
      <c r="Y5" s="22"/>
      <c r="Z5" s="20"/>
      <c r="AA5" s="21"/>
      <c r="AB5" s="22"/>
      <c r="AC5" s="20">
        <v>1</v>
      </c>
      <c r="AD5" s="21"/>
      <c r="AE5" s="22"/>
      <c r="AF5" s="5" t="s">
        <v>9</v>
      </c>
      <c r="AG5" s="11"/>
      <c r="AH5" s="4"/>
      <c r="AI5" s="4"/>
      <c r="AJ5" s="4"/>
      <c r="AK5" s="4"/>
      <c r="AL5" s="4"/>
      <c r="AM5" s="4"/>
    </row>
    <row r="6" spans="1:39" s="55" customFormat="1" ht="16.5" customHeight="1">
      <c r="A6" s="195"/>
      <c r="B6" s="46"/>
      <c r="C6" s="47"/>
      <c r="D6" s="48"/>
      <c r="E6" s="49">
        <f aca="true" t="shared" si="0" ref="E6:AE6">SUM(E4:E5)</f>
        <v>1</v>
      </c>
      <c r="F6" s="50">
        <f t="shared" si="0"/>
        <v>2</v>
      </c>
      <c r="G6" s="51">
        <f t="shared" si="0"/>
        <v>1</v>
      </c>
      <c r="H6" s="49">
        <f t="shared" si="0"/>
        <v>3</v>
      </c>
      <c r="I6" s="50">
        <f t="shared" si="0"/>
        <v>0</v>
      </c>
      <c r="J6" s="51">
        <f t="shared" si="0"/>
        <v>1</v>
      </c>
      <c r="K6" s="49">
        <f t="shared" si="0"/>
        <v>0</v>
      </c>
      <c r="L6" s="50">
        <f t="shared" si="0"/>
        <v>2</v>
      </c>
      <c r="M6" s="51">
        <f t="shared" si="0"/>
        <v>2</v>
      </c>
      <c r="N6" s="49">
        <f t="shared" si="0"/>
        <v>2</v>
      </c>
      <c r="O6" s="50">
        <f t="shared" si="0"/>
        <v>0</v>
      </c>
      <c r="P6" s="51">
        <f t="shared" si="0"/>
        <v>2</v>
      </c>
      <c r="Q6" s="49">
        <f t="shared" si="0"/>
        <v>2</v>
      </c>
      <c r="R6" s="50">
        <f t="shared" si="0"/>
        <v>1</v>
      </c>
      <c r="S6" s="51">
        <f t="shared" si="0"/>
        <v>3</v>
      </c>
      <c r="T6" s="49">
        <f t="shared" si="0"/>
        <v>3</v>
      </c>
      <c r="U6" s="50">
        <f t="shared" si="0"/>
        <v>0</v>
      </c>
      <c r="V6" s="51">
        <f t="shared" si="0"/>
        <v>0</v>
      </c>
      <c r="W6" s="49">
        <f t="shared" si="0"/>
        <v>3</v>
      </c>
      <c r="X6" s="50">
        <f t="shared" si="0"/>
        <v>0</v>
      </c>
      <c r="Y6" s="51">
        <f t="shared" si="0"/>
        <v>1</v>
      </c>
      <c r="Z6" s="49">
        <f t="shared" si="0"/>
        <v>1</v>
      </c>
      <c r="AA6" s="50">
        <f t="shared" si="0"/>
        <v>2</v>
      </c>
      <c r="AB6" s="51">
        <f t="shared" si="0"/>
        <v>0</v>
      </c>
      <c r="AC6" s="49">
        <f t="shared" si="0"/>
        <v>4</v>
      </c>
      <c r="AD6" s="50">
        <f t="shared" si="0"/>
        <v>1</v>
      </c>
      <c r="AE6" s="51">
        <f t="shared" si="0"/>
        <v>0</v>
      </c>
      <c r="AF6" s="52" t="s">
        <v>10</v>
      </c>
      <c r="AG6" s="53"/>
      <c r="AH6" s="54"/>
      <c r="AI6" s="54"/>
      <c r="AJ6" s="54"/>
      <c r="AK6" s="54"/>
      <c r="AL6" s="54"/>
      <c r="AM6" s="54"/>
    </row>
    <row r="7" spans="1:39" ht="16.5" customHeight="1">
      <c r="A7" s="196"/>
      <c r="B7" s="30"/>
      <c r="C7" s="31"/>
      <c r="D7" s="32"/>
      <c r="E7" s="157">
        <f>SUM(E6:G6)</f>
        <v>4</v>
      </c>
      <c r="F7" s="158"/>
      <c r="G7" s="159"/>
      <c r="H7" s="157">
        <f>SUM(H6:J6)</f>
        <v>4</v>
      </c>
      <c r="I7" s="158"/>
      <c r="J7" s="159"/>
      <c r="K7" s="157">
        <f>SUM(K6:M6)</f>
        <v>4</v>
      </c>
      <c r="L7" s="158"/>
      <c r="M7" s="159"/>
      <c r="N7" s="157">
        <f>SUM(N6:P6)</f>
        <v>4</v>
      </c>
      <c r="O7" s="158"/>
      <c r="P7" s="159"/>
      <c r="Q7" s="157">
        <f>SUM(Q6:S6)</f>
        <v>6</v>
      </c>
      <c r="R7" s="158"/>
      <c r="S7" s="159"/>
      <c r="T7" s="157">
        <f>SUM(T6:V6)</f>
        <v>3</v>
      </c>
      <c r="U7" s="158"/>
      <c r="V7" s="159"/>
      <c r="W7" s="157">
        <f>SUM(W6:Y6)</f>
        <v>4</v>
      </c>
      <c r="X7" s="158"/>
      <c r="Y7" s="159"/>
      <c r="Z7" s="157">
        <f>SUM(Z6:AB6)</f>
        <v>3</v>
      </c>
      <c r="AA7" s="158"/>
      <c r="AB7" s="159"/>
      <c r="AC7" s="157">
        <f>SUM(AC6:AE6)</f>
        <v>5</v>
      </c>
      <c r="AD7" s="158"/>
      <c r="AE7" s="159"/>
      <c r="AF7" s="6" t="s">
        <v>17</v>
      </c>
      <c r="AG7" s="12">
        <f>SUM(B7:AE7)</f>
        <v>37</v>
      </c>
      <c r="AH7" s="4"/>
      <c r="AI7" s="4"/>
      <c r="AJ7" s="4"/>
      <c r="AK7" s="4"/>
      <c r="AL7" s="4"/>
      <c r="AM7" s="4"/>
    </row>
    <row r="8" spans="1:39" ht="16.5" customHeight="1">
      <c r="A8" s="194" t="s">
        <v>2</v>
      </c>
      <c r="B8" s="17">
        <v>1</v>
      </c>
      <c r="C8" s="18">
        <v>1</v>
      </c>
      <c r="D8" s="19">
        <v>1</v>
      </c>
      <c r="E8" s="23"/>
      <c r="F8" s="24"/>
      <c r="G8" s="25"/>
      <c r="H8" s="17">
        <v>2</v>
      </c>
      <c r="I8" s="18"/>
      <c r="J8" s="19">
        <v>2</v>
      </c>
      <c r="K8" s="17"/>
      <c r="L8" s="18">
        <v>1</v>
      </c>
      <c r="M8" s="19">
        <v>2</v>
      </c>
      <c r="N8" s="17">
        <v>2</v>
      </c>
      <c r="O8" s="18">
        <v>1</v>
      </c>
      <c r="P8" s="19"/>
      <c r="Q8" s="17"/>
      <c r="R8" s="18">
        <v>1</v>
      </c>
      <c r="S8" s="19">
        <v>2</v>
      </c>
      <c r="T8" s="17">
        <v>1</v>
      </c>
      <c r="U8" s="18"/>
      <c r="V8" s="19">
        <v>2</v>
      </c>
      <c r="W8" s="17">
        <v>2</v>
      </c>
      <c r="X8" s="18">
        <v>1</v>
      </c>
      <c r="Y8" s="19"/>
      <c r="Z8" s="17">
        <v>1</v>
      </c>
      <c r="AA8" s="18">
        <v>2</v>
      </c>
      <c r="AB8" s="19"/>
      <c r="AC8" s="17">
        <v>1</v>
      </c>
      <c r="AD8" s="18"/>
      <c r="AE8" s="19">
        <v>2</v>
      </c>
      <c r="AF8" s="5" t="s">
        <v>8</v>
      </c>
      <c r="AG8" s="13"/>
      <c r="AH8" s="4"/>
      <c r="AI8" s="4"/>
      <c r="AJ8" s="4"/>
      <c r="AK8" s="4"/>
      <c r="AL8" s="4"/>
      <c r="AM8" s="4"/>
    </row>
    <row r="9" spans="1:39" ht="16.5" customHeight="1">
      <c r="A9" s="195"/>
      <c r="B9" s="20"/>
      <c r="C9" s="21">
        <v>1</v>
      </c>
      <c r="D9" s="22"/>
      <c r="E9" s="26"/>
      <c r="F9" s="27"/>
      <c r="G9" s="28"/>
      <c r="H9" s="20"/>
      <c r="I9" s="21"/>
      <c r="J9" s="22"/>
      <c r="K9" s="20"/>
      <c r="L9" s="21">
        <v>1</v>
      </c>
      <c r="M9" s="22"/>
      <c r="N9" s="20"/>
      <c r="O9" s="21"/>
      <c r="P9" s="22"/>
      <c r="Q9" s="20"/>
      <c r="R9" s="21">
        <v>1</v>
      </c>
      <c r="S9" s="22"/>
      <c r="T9" s="20"/>
      <c r="U9" s="21"/>
      <c r="V9" s="22"/>
      <c r="W9" s="20"/>
      <c r="X9" s="21"/>
      <c r="Y9" s="22"/>
      <c r="Z9" s="20"/>
      <c r="AA9" s="21"/>
      <c r="AB9" s="22"/>
      <c r="AC9" s="20"/>
      <c r="AD9" s="21"/>
      <c r="AE9" s="22">
        <v>1</v>
      </c>
      <c r="AF9" s="5" t="s">
        <v>9</v>
      </c>
      <c r="AG9" s="11"/>
      <c r="AH9" s="4"/>
      <c r="AI9" s="4"/>
      <c r="AJ9" s="4"/>
      <c r="AK9" s="4"/>
      <c r="AL9" s="4"/>
      <c r="AM9" s="4"/>
    </row>
    <row r="10" spans="1:39" s="55" customFormat="1" ht="16.5" customHeight="1">
      <c r="A10" s="195"/>
      <c r="B10" s="49">
        <f>SUM(B8:B9)</f>
        <v>1</v>
      </c>
      <c r="C10" s="50">
        <f>SUM(C8:C9)</f>
        <v>2</v>
      </c>
      <c r="D10" s="51">
        <f>SUM(D8:D9)</f>
        <v>1</v>
      </c>
      <c r="E10" s="46"/>
      <c r="F10" s="47"/>
      <c r="G10" s="48"/>
      <c r="H10" s="49">
        <f aca="true" t="shared" si="1" ref="H10:AE10">SUM(H8:H9)</f>
        <v>2</v>
      </c>
      <c r="I10" s="50">
        <f t="shared" si="1"/>
        <v>0</v>
      </c>
      <c r="J10" s="51">
        <f t="shared" si="1"/>
        <v>2</v>
      </c>
      <c r="K10" s="49">
        <f t="shared" si="1"/>
        <v>0</v>
      </c>
      <c r="L10" s="50">
        <f t="shared" si="1"/>
        <v>2</v>
      </c>
      <c r="M10" s="51">
        <f t="shared" si="1"/>
        <v>2</v>
      </c>
      <c r="N10" s="49">
        <f t="shared" si="1"/>
        <v>2</v>
      </c>
      <c r="O10" s="50">
        <f t="shared" si="1"/>
        <v>1</v>
      </c>
      <c r="P10" s="51">
        <f t="shared" si="1"/>
        <v>0</v>
      </c>
      <c r="Q10" s="49">
        <f t="shared" si="1"/>
        <v>0</v>
      </c>
      <c r="R10" s="50">
        <f t="shared" si="1"/>
        <v>2</v>
      </c>
      <c r="S10" s="51">
        <f t="shared" si="1"/>
        <v>2</v>
      </c>
      <c r="T10" s="49">
        <f t="shared" si="1"/>
        <v>1</v>
      </c>
      <c r="U10" s="50">
        <f t="shared" si="1"/>
        <v>0</v>
      </c>
      <c r="V10" s="51">
        <f t="shared" si="1"/>
        <v>2</v>
      </c>
      <c r="W10" s="49">
        <f t="shared" si="1"/>
        <v>2</v>
      </c>
      <c r="X10" s="50">
        <f t="shared" si="1"/>
        <v>1</v>
      </c>
      <c r="Y10" s="51">
        <f t="shared" si="1"/>
        <v>0</v>
      </c>
      <c r="Z10" s="49">
        <f t="shared" si="1"/>
        <v>1</v>
      </c>
      <c r="AA10" s="50">
        <f t="shared" si="1"/>
        <v>2</v>
      </c>
      <c r="AB10" s="51">
        <f t="shared" si="1"/>
        <v>0</v>
      </c>
      <c r="AC10" s="49">
        <f t="shared" si="1"/>
        <v>1</v>
      </c>
      <c r="AD10" s="50">
        <f t="shared" si="1"/>
        <v>0</v>
      </c>
      <c r="AE10" s="51">
        <f t="shared" si="1"/>
        <v>3</v>
      </c>
      <c r="AF10" s="52" t="s">
        <v>10</v>
      </c>
      <c r="AG10" s="53"/>
      <c r="AH10" s="54"/>
      <c r="AI10" s="54"/>
      <c r="AJ10" s="54"/>
      <c r="AK10" s="54"/>
      <c r="AL10" s="54"/>
      <c r="AM10" s="54"/>
    </row>
    <row r="11" spans="1:39" ht="16.5" customHeight="1">
      <c r="A11" s="196"/>
      <c r="B11" s="157">
        <f>SUM(B10:D10)</f>
        <v>4</v>
      </c>
      <c r="C11" s="158"/>
      <c r="D11" s="159"/>
      <c r="E11" s="30"/>
      <c r="F11" s="31"/>
      <c r="G11" s="32"/>
      <c r="H11" s="157">
        <f>SUM(H10:J10)</f>
        <v>4</v>
      </c>
      <c r="I11" s="158"/>
      <c r="J11" s="159"/>
      <c r="K11" s="157">
        <f>SUM(K10:M10)</f>
        <v>4</v>
      </c>
      <c r="L11" s="158"/>
      <c r="M11" s="159"/>
      <c r="N11" s="157">
        <f>SUM(N10:P10)</f>
        <v>3</v>
      </c>
      <c r="O11" s="158"/>
      <c r="P11" s="159"/>
      <c r="Q11" s="157">
        <f>SUM(Q10:S10)</f>
        <v>4</v>
      </c>
      <c r="R11" s="158"/>
      <c r="S11" s="159"/>
      <c r="T11" s="157">
        <f>SUM(T10:V10)</f>
        <v>3</v>
      </c>
      <c r="U11" s="158"/>
      <c r="V11" s="159"/>
      <c r="W11" s="157">
        <f>SUM(W10:Y10)</f>
        <v>3</v>
      </c>
      <c r="X11" s="158"/>
      <c r="Y11" s="159"/>
      <c r="Z11" s="157">
        <f>SUM(Z10:AB10)</f>
        <v>3</v>
      </c>
      <c r="AA11" s="158"/>
      <c r="AB11" s="159"/>
      <c r="AC11" s="157">
        <f>SUM(AC10:AE10)</f>
        <v>4</v>
      </c>
      <c r="AD11" s="158"/>
      <c r="AE11" s="159"/>
      <c r="AF11" s="6" t="s">
        <v>17</v>
      </c>
      <c r="AG11" s="12">
        <f>SUM(B11:AE11)</f>
        <v>32</v>
      </c>
      <c r="AH11" s="4"/>
      <c r="AI11" s="4"/>
      <c r="AJ11" s="4"/>
      <c r="AK11" s="4"/>
      <c r="AL11" s="4"/>
      <c r="AM11" s="4"/>
    </row>
    <row r="12" spans="1:39" ht="16.5" customHeight="1">
      <c r="A12" s="194" t="s">
        <v>24</v>
      </c>
      <c r="B12" s="17">
        <v>1</v>
      </c>
      <c r="C12" s="18"/>
      <c r="D12" s="19">
        <v>3</v>
      </c>
      <c r="E12" s="17">
        <v>2</v>
      </c>
      <c r="F12" s="18"/>
      <c r="G12" s="19">
        <v>2</v>
      </c>
      <c r="H12" s="23"/>
      <c r="I12" s="24"/>
      <c r="J12" s="25"/>
      <c r="K12" s="17">
        <v>3</v>
      </c>
      <c r="L12" s="18">
        <v>1</v>
      </c>
      <c r="M12" s="19"/>
      <c r="N12" s="17">
        <v>1</v>
      </c>
      <c r="O12" s="18">
        <v>2</v>
      </c>
      <c r="P12" s="19"/>
      <c r="Q12" s="17"/>
      <c r="R12" s="18"/>
      <c r="S12" s="19">
        <v>3</v>
      </c>
      <c r="T12" s="17">
        <v>1</v>
      </c>
      <c r="U12" s="18"/>
      <c r="V12" s="19">
        <v>2</v>
      </c>
      <c r="W12" s="17">
        <v>2</v>
      </c>
      <c r="X12" s="18"/>
      <c r="Y12" s="19">
        <v>1</v>
      </c>
      <c r="Z12" s="17">
        <v>2</v>
      </c>
      <c r="AA12" s="18">
        <v>1</v>
      </c>
      <c r="AB12" s="19"/>
      <c r="AC12" s="17">
        <v>1</v>
      </c>
      <c r="AD12" s="18">
        <v>1</v>
      </c>
      <c r="AE12" s="19">
        <v>1</v>
      </c>
      <c r="AF12" s="5" t="s">
        <v>8</v>
      </c>
      <c r="AG12" s="11"/>
      <c r="AH12" s="4"/>
      <c r="AI12" s="4"/>
      <c r="AJ12" s="4"/>
      <c r="AK12" s="4"/>
      <c r="AL12" s="4"/>
      <c r="AM12" s="4"/>
    </row>
    <row r="13" spans="1:39" ht="16.5" customHeight="1">
      <c r="A13" s="195"/>
      <c r="B13" s="20"/>
      <c r="C13" s="21"/>
      <c r="D13" s="22"/>
      <c r="E13" s="20"/>
      <c r="F13" s="21"/>
      <c r="G13" s="22"/>
      <c r="H13" s="26"/>
      <c r="I13" s="27"/>
      <c r="J13" s="28"/>
      <c r="K13" s="20"/>
      <c r="L13" s="21"/>
      <c r="M13" s="22"/>
      <c r="N13" s="20"/>
      <c r="O13" s="21"/>
      <c r="P13" s="22">
        <v>1</v>
      </c>
      <c r="Q13" s="20"/>
      <c r="R13" s="21"/>
      <c r="S13" s="22"/>
      <c r="T13" s="20"/>
      <c r="U13" s="21">
        <v>1</v>
      </c>
      <c r="V13" s="22"/>
      <c r="W13" s="20">
        <v>1</v>
      </c>
      <c r="X13" s="21"/>
      <c r="Y13" s="22"/>
      <c r="Z13" s="20"/>
      <c r="AA13" s="21"/>
      <c r="AB13" s="22">
        <v>1</v>
      </c>
      <c r="AC13" s="20"/>
      <c r="AD13" s="21"/>
      <c r="AE13" s="22"/>
      <c r="AF13" s="5" t="s">
        <v>9</v>
      </c>
      <c r="AG13" s="11"/>
      <c r="AH13" s="4"/>
      <c r="AI13" s="4"/>
      <c r="AJ13" s="4"/>
      <c r="AK13" s="4"/>
      <c r="AL13" s="4"/>
      <c r="AM13" s="4"/>
    </row>
    <row r="14" spans="1:39" s="55" customFormat="1" ht="16.5" customHeight="1">
      <c r="A14" s="195"/>
      <c r="B14" s="49">
        <f aca="true" t="shared" si="2" ref="B14:G14">SUM(B12:B13)</f>
        <v>1</v>
      </c>
      <c r="C14" s="50">
        <f t="shared" si="2"/>
        <v>0</v>
      </c>
      <c r="D14" s="51">
        <f t="shared" si="2"/>
        <v>3</v>
      </c>
      <c r="E14" s="49">
        <f t="shared" si="2"/>
        <v>2</v>
      </c>
      <c r="F14" s="50">
        <f t="shared" si="2"/>
        <v>0</v>
      </c>
      <c r="G14" s="51">
        <f t="shared" si="2"/>
        <v>2</v>
      </c>
      <c r="H14" s="46"/>
      <c r="I14" s="47"/>
      <c r="J14" s="48"/>
      <c r="K14" s="49">
        <f aca="true" t="shared" si="3" ref="K14:AE14">SUM(K12:K13)</f>
        <v>3</v>
      </c>
      <c r="L14" s="50">
        <f t="shared" si="3"/>
        <v>1</v>
      </c>
      <c r="M14" s="51">
        <f t="shared" si="3"/>
        <v>0</v>
      </c>
      <c r="N14" s="49">
        <f t="shared" si="3"/>
        <v>1</v>
      </c>
      <c r="O14" s="50">
        <f t="shared" si="3"/>
        <v>2</v>
      </c>
      <c r="P14" s="51">
        <f t="shared" si="3"/>
        <v>1</v>
      </c>
      <c r="Q14" s="49">
        <f t="shared" si="3"/>
        <v>0</v>
      </c>
      <c r="R14" s="50">
        <f t="shared" si="3"/>
        <v>0</v>
      </c>
      <c r="S14" s="51">
        <f t="shared" si="3"/>
        <v>3</v>
      </c>
      <c r="T14" s="49">
        <f t="shared" si="3"/>
        <v>1</v>
      </c>
      <c r="U14" s="50">
        <f t="shared" si="3"/>
        <v>1</v>
      </c>
      <c r="V14" s="51">
        <f t="shared" si="3"/>
        <v>2</v>
      </c>
      <c r="W14" s="49">
        <f t="shared" si="3"/>
        <v>3</v>
      </c>
      <c r="X14" s="50">
        <f t="shared" si="3"/>
        <v>0</v>
      </c>
      <c r="Y14" s="51">
        <f t="shared" si="3"/>
        <v>1</v>
      </c>
      <c r="Z14" s="49">
        <f t="shared" si="3"/>
        <v>2</v>
      </c>
      <c r="AA14" s="50">
        <f t="shared" si="3"/>
        <v>1</v>
      </c>
      <c r="AB14" s="51">
        <f t="shared" si="3"/>
        <v>1</v>
      </c>
      <c r="AC14" s="49">
        <f t="shared" si="3"/>
        <v>1</v>
      </c>
      <c r="AD14" s="50">
        <f t="shared" si="3"/>
        <v>1</v>
      </c>
      <c r="AE14" s="51">
        <f t="shared" si="3"/>
        <v>1</v>
      </c>
      <c r="AF14" s="52" t="s">
        <v>10</v>
      </c>
      <c r="AG14" s="53"/>
      <c r="AH14" s="54"/>
      <c r="AI14" s="54"/>
      <c r="AJ14" s="54"/>
      <c r="AK14" s="54"/>
      <c r="AL14" s="54"/>
      <c r="AM14" s="54"/>
    </row>
    <row r="15" spans="1:39" ht="16.5" customHeight="1">
      <c r="A15" s="196"/>
      <c r="B15" s="157">
        <f>SUM(B14:D14)</f>
        <v>4</v>
      </c>
      <c r="C15" s="158"/>
      <c r="D15" s="159"/>
      <c r="E15" s="157">
        <f>SUM(E14:G14)</f>
        <v>4</v>
      </c>
      <c r="F15" s="158"/>
      <c r="G15" s="159"/>
      <c r="H15" s="30"/>
      <c r="I15" s="31"/>
      <c r="J15" s="32"/>
      <c r="K15" s="157">
        <f>SUM(K14:M14)</f>
        <v>4</v>
      </c>
      <c r="L15" s="158"/>
      <c r="M15" s="159"/>
      <c r="N15" s="157">
        <f>SUM(N14:P14)</f>
        <v>4</v>
      </c>
      <c r="O15" s="158"/>
      <c r="P15" s="159"/>
      <c r="Q15" s="157">
        <f>SUM(Q14:S14)</f>
        <v>3</v>
      </c>
      <c r="R15" s="158"/>
      <c r="S15" s="159"/>
      <c r="T15" s="157">
        <f>SUM(T14:V14)</f>
        <v>4</v>
      </c>
      <c r="U15" s="158"/>
      <c r="V15" s="159"/>
      <c r="W15" s="157">
        <f>SUM(W14:Y14)</f>
        <v>4</v>
      </c>
      <c r="X15" s="158"/>
      <c r="Y15" s="159"/>
      <c r="Z15" s="157">
        <f>SUM(Z14:AB14)</f>
        <v>4</v>
      </c>
      <c r="AA15" s="158"/>
      <c r="AB15" s="159"/>
      <c r="AC15" s="157">
        <f>SUM(AC14:AE14)</f>
        <v>3</v>
      </c>
      <c r="AD15" s="158"/>
      <c r="AE15" s="159"/>
      <c r="AF15" s="6" t="s">
        <v>17</v>
      </c>
      <c r="AG15" s="12">
        <f>SUM(B15:AE15)</f>
        <v>34</v>
      </c>
      <c r="AH15" s="4"/>
      <c r="AI15" s="4"/>
      <c r="AJ15" s="4"/>
      <c r="AK15" s="4"/>
      <c r="AL15" s="4"/>
      <c r="AM15" s="4"/>
    </row>
    <row r="16" spans="1:39" ht="16.5" customHeight="1">
      <c r="A16" s="194" t="s">
        <v>34</v>
      </c>
      <c r="B16" s="17">
        <v>2</v>
      </c>
      <c r="C16" s="18">
        <v>1</v>
      </c>
      <c r="D16" s="19"/>
      <c r="E16" s="17">
        <v>2</v>
      </c>
      <c r="F16" s="18">
        <v>1</v>
      </c>
      <c r="G16" s="19"/>
      <c r="H16" s="17"/>
      <c r="I16" s="18">
        <v>1</v>
      </c>
      <c r="J16" s="19">
        <v>3</v>
      </c>
      <c r="K16" s="23"/>
      <c r="L16" s="24"/>
      <c r="M16" s="25"/>
      <c r="N16" s="17">
        <v>1</v>
      </c>
      <c r="O16" s="18">
        <v>1</v>
      </c>
      <c r="P16" s="19">
        <v>1</v>
      </c>
      <c r="Q16" s="17"/>
      <c r="R16" s="18"/>
      <c r="S16" s="19">
        <v>3</v>
      </c>
      <c r="T16" s="17"/>
      <c r="U16" s="18">
        <v>2</v>
      </c>
      <c r="V16" s="19">
        <v>1</v>
      </c>
      <c r="W16" s="17">
        <v>1</v>
      </c>
      <c r="X16" s="18"/>
      <c r="Y16" s="19">
        <v>2</v>
      </c>
      <c r="Z16" s="17">
        <v>2</v>
      </c>
      <c r="AA16" s="18">
        <v>1</v>
      </c>
      <c r="AB16" s="19"/>
      <c r="AC16" s="17">
        <v>3</v>
      </c>
      <c r="AD16" s="18"/>
      <c r="AE16" s="19"/>
      <c r="AF16" s="5" t="s">
        <v>8</v>
      </c>
      <c r="AG16" s="11"/>
      <c r="AH16" s="4"/>
      <c r="AI16" s="4"/>
      <c r="AJ16" s="4"/>
      <c r="AK16" s="4"/>
      <c r="AL16" s="4"/>
      <c r="AM16" s="4"/>
    </row>
    <row r="17" spans="1:39" ht="16.5" customHeight="1">
      <c r="A17" s="195"/>
      <c r="B17" s="20"/>
      <c r="C17" s="21">
        <v>1</v>
      </c>
      <c r="D17" s="22"/>
      <c r="E17" s="20"/>
      <c r="F17" s="21">
        <v>1</v>
      </c>
      <c r="G17" s="22"/>
      <c r="H17" s="20"/>
      <c r="I17" s="21"/>
      <c r="J17" s="22"/>
      <c r="K17" s="26"/>
      <c r="L17" s="27"/>
      <c r="M17" s="28"/>
      <c r="N17" s="20"/>
      <c r="O17" s="21"/>
      <c r="P17" s="22"/>
      <c r="Q17" s="20"/>
      <c r="R17" s="21"/>
      <c r="S17" s="22">
        <v>1</v>
      </c>
      <c r="T17" s="20"/>
      <c r="U17" s="21"/>
      <c r="V17" s="22"/>
      <c r="W17" s="20"/>
      <c r="X17" s="21"/>
      <c r="Y17" s="22"/>
      <c r="Z17" s="20"/>
      <c r="AA17" s="21"/>
      <c r="AB17" s="22"/>
      <c r="AC17" s="20"/>
      <c r="AD17" s="21">
        <v>1</v>
      </c>
      <c r="AE17" s="22"/>
      <c r="AF17" s="5" t="s">
        <v>9</v>
      </c>
      <c r="AG17" s="11"/>
      <c r="AH17" s="4"/>
      <c r="AI17" s="4"/>
      <c r="AJ17" s="4"/>
      <c r="AK17" s="4"/>
      <c r="AL17" s="4"/>
      <c r="AM17" s="4"/>
    </row>
    <row r="18" spans="1:39" s="55" customFormat="1" ht="16.5" customHeight="1">
      <c r="A18" s="195"/>
      <c r="B18" s="49">
        <f aca="true" t="shared" si="4" ref="B18:J18">SUM(B16:B17)</f>
        <v>2</v>
      </c>
      <c r="C18" s="50">
        <f t="shared" si="4"/>
        <v>2</v>
      </c>
      <c r="D18" s="51">
        <f t="shared" si="4"/>
        <v>0</v>
      </c>
      <c r="E18" s="49">
        <f t="shared" si="4"/>
        <v>2</v>
      </c>
      <c r="F18" s="50">
        <f t="shared" si="4"/>
        <v>2</v>
      </c>
      <c r="G18" s="51">
        <f t="shared" si="4"/>
        <v>0</v>
      </c>
      <c r="H18" s="49">
        <f t="shared" si="4"/>
        <v>0</v>
      </c>
      <c r="I18" s="50">
        <f t="shared" si="4"/>
        <v>1</v>
      </c>
      <c r="J18" s="51">
        <f t="shared" si="4"/>
        <v>3</v>
      </c>
      <c r="K18" s="46"/>
      <c r="L18" s="47"/>
      <c r="M18" s="48"/>
      <c r="N18" s="49">
        <f aca="true" t="shared" si="5" ref="N18:AE18">SUM(N16:N17)</f>
        <v>1</v>
      </c>
      <c r="O18" s="50">
        <f t="shared" si="5"/>
        <v>1</v>
      </c>
      <c r="P18" s="51">
        <f t="shared" si="5"/>
        <v>1</v>
      </c>
      <c r="Q18" s="49">
        <f t="shared" si="5"/>
        <v>0</v>
      </c>
      <c r="R18" s="50">
        <f t="shared" si="5"/>
        <v>0</v>
      </c>
      <c r="S18" s="51">
        <f t="shared" si="5"/>
        <v>4</v>
      </c>
      <c r="T18" s="49">
        <f t="shared" si="5"/>
        <v>0</v>
      </c>
      <c r="U18" s="50">
        <f t="shared" si="5"/>
        <v>2</v>
      </c>
      <c r="V18" s="51">
        <f t="shared" si="5"/>
        <v>1</v>
      </c>
      <c r="W18" s="49">
        <f t="shared" si="5"/>
        <v>1</v>
      </c>
      <c r="X18" s="50">
        <f t="shared" si="5"/>
        <v>0</v>
      </c>
      <c r="Y18" s="51">
        <f t="shared" si="5"/>
        <v>2</v>
      </c>
      <c r="Z18" s="49">
        <f t="shared" si="5"/>
        <v>2</v>
      </c>
      <c r="AA18" s="50">
        <f t="shared" si="5"/>
        <v>1</v>
      </c>
      <c r="AB18" s="51">
        <f t="shared" si="5"/>
        <v>0</v>
      </c>
      <c r="AC18" s="49">
        <f t="shared" si="5"/>
        <v>3</v>
      </c>
      <c r="AD18" s="50">
        <f t="shared" si="5"/>
        <v>1</v>
      </c>
      <c r="AE18" s="51">
        <f t="shared" si="5"/>
        <v>0</v>
      </c>
      <c r="AF18" s="52" t="s">
        <v>10</v>
      </c>
      <c r="AG18" s="53"/>
      <c r="AH18" s="54"/>
      <c r="AI18" s="54"/>
      <c r="AJ18" s="54"/>
      <c r="AK18" s="54"/>
      <c r="AL18" s="54"/>
      <c r="AM18" s="54"/>
    </row>
    <row r="19" spans="1:39" ht="16.5" customHeight="1">
      <c r="A19" s="196"/>
      <c r="B19" s="157">
        <f>SUM(B18:D18)</f>
        <v>4</v>
      </c>
      <c r="C19" s="158"/>
      <c r="D19" s="159"/>
      <c r="E19" s="157">
        <f>SUM(E18:G18)</f>
        <v>4</v>
      </c>
      <c r="F19" s="158"/>
      <c r="G19" s="159"/>
      <c r="H19" s="157">
        <f>SUM(H18:J18)</f>
        <v>4</v>
      </c>
      <c r="I19" s="158"/>
      <c r="J19" s="159"/>
      <c r="K19" s="30"/>
      <c r="L19" s="31"/>
      <c r="M19" s="32"/>
      <c r="N19" s="157">
        <f>SUM(N18:P18)</f>
        <v>3</v>
      </c>
      <c r="O19" s="158"/>
      <c r="P19" s="159"/>
      <c r="Q19" s="157">
        <f>SUM(Q18:S18)</f>
        <v>4</v>
      </c>
      <c r="R19" s="158"/>
      <c r="S19" s="159"/>
      <c r="T19" s="157">
        <f>SUM(T18:V18)</f>
        <v>3</v>
      </c>
      <c r="U19" s="158"/>
      <c r="V19" s="159"/>
      <c r="W19" s="157">
        <f>SUM(W18:Y18)</f>
        <v>3</v>
      </c>
      <c r="X19" s="158"/>
      <c r="Y19" s="159"/>
      <c r="Z19" s="157">
        <f>SUM(Z18:AB18)</f>
        <v>3</v>
      </c>
      <c r="AA19" s="158"/>
      <c r="AB19" s="159"/>
      <c r="AC19" s="157">
        <f>SUM(AC18:AE18)</f>
        <v>4</v>
      </c>
      <c r="AD19" s="158"/>
      <c r="AE19" s="159"/>
      <c r="AF19" s="6" t="s">
        <v>17</v>
      </c>
      <c r="AG19" s="12">
        <f>SUM(B19:AE19)</f>
        <v>32</v>
      </c>
      <c r="AH19" s="4"/>
      <c r="AI19" s="4"/>
      <c r="AJ19" s="4"/>
      <c r="AK19" s="4"/>
      <c r="AL19" s="4"/>
      <c r="AM19" s="4"/>
    </row>
    <row r="20" spans="1:39" ht="16.5" customHeight="1">
      <c r="A20" s="194" t="s">
        <v>1</v>
      </c>
      <c r="B20" s="17">
        <v>2</v>
      </c>
      <c r="C20" s="18"/>
      <c r="D20" s="19">
        <v>1</v>
      </c>
      <c r="E20" s="17"/>
      <c r="F20" s="18">
        <v>1</v>
      </c>
      <c r="G20" s="19">
        <v>2</v>
      </c>
      <c r="H20" s="17"/>
      <c r="I20" s="18">
        <v>2</v>
      </c>
      <c r="J20" s="19">
        <v>1</v>
      </c>
      <c r="K20" s="17">
        <v>1</v>
      </c>
      <c r="L20" s="18">
        <v>1</v>
      </c>
      <c r="M20" s="19">
        <v>1</v>
      </c>
      <c r="N20" s="23"/>
      <c r="O20" s="24"/>
      <c r="P20" s="25"/>
      <c r="Q20" s="17"/>
      <c r="R20" s="18">
        <v>1</v>
      </c>
      <c r="S20" s="19">
        <v>2</v>
      </c>
      <c r="T20" s="17">
        <v>1</v>
      </c>
      <c r="U20" s="18"/>
      <c r="V20" s="19">
        <v>2</v>
      </c>
      <c r="W20" s="17"/>
      <c r="X20" s="18">
        <v>2</v>
      </c>
      <c r="Y20" s="19">
        <v>1</v>
      </c>
      <c r="Z20" s="17">
        <v>1</v>
      </c>
      <c r="AA20" s="18"/>
      <c r="AB20" s="19">
        <v>2</v>
      </c>
      <c r="AC20" s="17">
        <v>1</v>
      </c>
      <c r="AD20" s="18"/>
      <c r="AE20" s="19">
        <v>2</v>
      </c>
      <c r="AF20" s="5" t="s">
        <v>8</v>
      </c>
      <c r="AG20" s="11"/>
      <c r="AH20" s="4"/>
      <c r="AI20" s="4"/>
      <c r="AJ20" s="4"/>
      <c r="AK20" s="4"/>
      <c r="AL20" s="4"/>
      <c r="AM20" s="4"/>
    </row>
    <row r="21" spans="1:39" ht="16.5" customHeight="1">
      <c r="A21" s="195"/>
      <c r="B21" s="20"/>
      <c r="C21" s="21"/>
      <c r="D21" s="22">
        <v>1</v>
      </c>
      <c r="E21" s="20"/>
      <c r="F21" s="21"/>
      <c r="G21" s="22"/>
      <c r="H21" s="20">
        <v>1</v>
      </c>
      <c r="I21" s="21"/>
      <c r="J21" s="22"/>
      <c r="K21" s="20"/>
      <c r="L21" s="21"/>
      <c r="M21" s="22"/>
      <c r="N21" s="26"/>
      <c r="O21" s="27"/>
      <c r="P21" s="28"/>
      <c r="Q21" s="20"/>
      <c r="R21" s="21"/>
      <c r="S21" s="22"/>
      <c r="T21" s="20">
        <v>2</v>
      </c>
      <c r="U21" s="21"/>
      <c r="V21" s="22"/>
      <c r="W21" s="20">
        <v>1</v>
      </c>
      <c r="X21" s="21"/>
      <c r="Y21" s="22"/>
      <c r="Z21" s="20">
        <v>1</v>
      </c>
      <c r="AA21" s="21"/>
      <c r="AB21" s="22"/>
      <c r="AC21" s="20"/>
      <c r="AD21" s="21"/>
      <c r="AE21" s="22"/>
      <c r="AF21" s="5" t="s">
        <v>9</v>
      </c>
      <c r="AG21" s="11"/>
      <c r="AH21" s="4"/>
      <c r="AI21" s="4"/>
      <c r="AJ21" s="4"/>
      <c r="AK21" s="4"/>
      <c r="AL21" s="4"/>
      <c r="AM21" s="4"/>
    </row>
    <row r="22" spans="1:39" s="55" customFormat="1" ht="16.5" customHeight="1">
      <c r="A22" s="195"/>
      <c r="B22" s="49">
        <f aca="true" t="shared" si="6" ref="B22:M22">SUM(B20:B21)</f>
        <v>2</v>
      </c>
      <c r="C22" s="50">
        <f t="shared" si="6"/>
        <v>0</v>
      </c>
      <c r="D22" s="51">
        <f t="shared" si="6"/>
        <v>2</v>
      </c>
      <c r="E22" s="49">
        <f t="shared" si="6"/>
        <v>0</v>
      </c>
      <c r="F22" s="50">
        <f t="shared" si="6"/>
        <v>1</v>
      </c>
      <c r="G22" s="51">
        <f t="shared" si="6"/>
        <v>2</v>
      </c>
      <c r="H22" s="49">
        <f t="shared" si="6"/>
        <v>1</v>
      </c>
      <c r="I22" s="50">
        <f t="shared" si="6"/>
        <v>2</v>
      </c>
      <c r="J22" s="51">
        <f t="shared" si="6"/>
        <v>1</v>
      </c>
      <c r="K22" s="49">
        <f t="shared" si="6"/>
        <v>1</v>
      </c>
      <c r="L22" s="50">
        <f t="shared" si="6"/>
        <v>1</v>
      </c>
      <c r="M22" s="51">
        <f t="shared" si="6"/>
        <v>1</v>
      </c>
      <c r="N22" s="46"/>
      <c r="O22" s="47"/>
      <c r="P22" s="48"/>
      <c r="Q22" s="49">
        <f aca="true" t="shared" si="7" ref="Q22:AE22">SUM(Q20:Q21)</f>
        <v>0</v>
      </c>
      <c r="R22" s="50">
        <f t="shared" si="7"/>
        <v>1</v>
      </c>
      <c r="S22" s="51">
        <f t="shared" si="7"/>
        <v>2</v>
      </c>
      <c r="T22" s="49">
        <f t="shared" si="7"/>
        <v>3</v>
      </c>
      <c r="U22" s="50">
        <f t="shared" si="7"/>
        <v>0</v>
      </c>
      <c r="V22" s="51">
        <f t="shared" si="7"/>
        <v>2</v>
      </c>
      <c r="W22" s="49">
        <f t="shared" si="7"/>
        <v>1</v>
      </c>
      <c r="X22" s="50">
        <f t="shared" si="7"/>
        <v>2</v>
      </c>
      <c r="Y22" s="51">
        <f t="shared" si="7"/>
        <v>1</v>
      </c>
      <c r="Z22" s="49">
        <f t="shared" si="7"/>
        <v>2</v>
      </c>
      <c r="AA22" s="50">
        <f t="shared" si="7"/>
        <v>0</v>
      </c>
      <c r="AB22" s="51">
        <f t="shared" si="7"/>
        <v>2</v>
      </c>
      <c r="AC22" s="49">
        <f t="shared" si="7"/>
        <v>1</v>
      </c>
      <c r="AD22" s="50">
        <f t="shared" si="7"/>
        <v>0</v>
      </c>
      <c r="AE22" s="51">
        <f t="shared" si="7"/>
        <v>2</v>
      </c>
      <c r="AF22" s="52" t="s">
        <v>10</v>
      </c>
      <c r="AG22" s="53"/>
      <c r="AH22" s="54"/>
      <c r="AI22" s="54"/>
      <c r="AJ22" s="54"/>
      <c r="AK22" s="54"/>
      <c r="AL22" s="54"/>
      <c r="AM22" s="54"/>
    </row>
    <row r="23" spans="1:39" ht="16.5" customHeight="1">
      <c r="A23" s="196"/>
      <c r="B23" s="157">
        <f>SUM(B22:D22)</f>
        <v>4</v>
      </c>
      <c r="C23" s="158"/>
      <c r="D23" s="159"/>
      <c r="E23" s="157">
        <f>SUM(E22:G22)</f>
        <v>3</v>
      </c>
      <c r="F23" s="158"/>
      <c r="G23" s="159"/>
      <c r="H23" s="157">
        <f>SUM(H22:J22)</f>
        <v>4</v>
      </c>
      <c r="I23" s="158"/>
      <c r="J23" s="159"/>
      <c r="K23" s="157">
        <f>SUM(K22:M22)</f>
        <v>3</v>
      </c>
      <c r="L23" s="158"/>
      <c r="M23" s="159"/>
      <c r="N23" s="30"/>
      <c r="O23" s="31"/>
      <c r="P23" s="32"/>
      <c r="Q23" s="157">
        <f>SUM(Q22:S22)</f>
        <v>3</v>
      </c>
      <c r="R23" s="158"/>
      <c r="S23" s="159"/>
      <c r="T23" s="157">
        <f>SUM(T22:V22)</f>
        <v>5</v>
      </c>
      <c r="U23" s="158"/>
      <c r="V23" s="159"/>
      <c r="W23" s="157">
        <f>SUM(W22:Y22)</f>
        <v>4</v>
      </c>
      <c r="X23" s="158"/>
      <c r="Y23" s="159"/>
      <c r="Z23" s="157">
        <f>SUM(Z22:AB22)</f>
        <v>4</v>
      </c>
      <c r="AA23" s="158"/>
      <c r="AB23" s="159"/>
      <c r="AC23" s="157">
        <f>SUM(AC22:AE22)</f>
        <v>3</v>
      </c>
      <c r="AD23" s="158"/>
      <c r="AE23" s="159"/>
      <c r="AF23" s="6" t="s">
        <v>17</v>
      </c>
      <c r="AG23" s="12">
        <f>SUM(B23:AE23)</f>
        <v>33</v>
      </c>
      <c r="AH23" s="4"/>
      <c r="AI23" s="4"/>
      <c r="AJ23" s="4"/>
      <c r="AK23" s="4"/>
      <c r="AL23" s="4"/>
      <c r="AM23" s="4"/>
    </row>
    <row r="24" spans="1:39" ht="16.5" customHeight="1">
      <c r="A24" s="194" t="s">
        <v>35</v>
      </c>
      <c r="B24" s="17">
        <v>2</v>
      </c>
      <c r="C24" s="18"/>
      <c r="D24" s="19">
        <v>1</v>
      </c>
      <c r="E24" s="17">
        <v>2</v>
      </c>
      <c r="F24" s="18">
        <v>1</v>
      </c>
      <c r="G24" s="19"/>
      <c r="H24" s="17">
        <v>3</v>
      </c>
      <c r="I24" s="18"/>
      <c r="J24" s="19"/>
      <c r="K24" s="17">
        <v>3</v>
      </c>
      <c r="L24" s="18"/>
      <c r="M24" s="19"/>
      <c r="N24" s="17">
        <v>2</v>
      </c>
      <c r="O24" s="18">
        <v>1</v>
      </c>
      <c r="P24" s="19"/>
      <c r="Q24" s="23"/>
      <c r="R24" s="24"/>
      <c r="S24" s="25"/>
      <c r="T24" s="17">
        <v>3</v>
      </c>
      <c r="U24" s="18"/>
      <c r="V24" s="19"/>
      <c r="W24" s="17">
        <v>3</v>
      </c>
      <c r="X24" s="18"/>
      <c r="Y24" s="19"/>
      <c r="Z24" s="17">
        <v>1</v>
      </c>
      <c r="AA24" s="18">
        <v>1</v>
      </c>
      <c r="AB24" s="19">
        <v>1</v>
      </c>
      <c r="AC24" s="17"/>
      <c r="AD24" s="18">
        <v>1</v>
      </c>
      <c r="AE24" s="19">
        <v>2</v>
      </c>
      <c r="AF24" s="5" t="s">
        <v>8</v>
      </c>
      <c r="AG24" s="11"/>
      <c r="AH24" s="4"/>
      <c r="AI24" s="4"/>
      <c r="AJ24" s="4"/>
      <c r="AK24" s="4"/>
      <c r="AL24" s="4"/>
      <c r="AM24" s="4"/>
    </row>
    <row r="25" spans="1:39" s="55" customFormat="1" ht="16.5" customHeight="1">
      <c r="A25" s="195"/>
      <c r="B25" s="20">
        <v>1</v>
      </c>
      <c r="C25" s="21">
        <v>1</v>
      </c>
      <c r="D25" s="22">
        <v>1</v>
      </c>
      <c r="E25" s="20"/>
      <c r="F25" s="21">
        <v>1</v>
      </c>
      <c r="G25" s="22"/>
      <c r="H25" s="20"/>
      <c r="I25" s="21"/>
      <c r="J25" s="22"/>
      <c r="K25" s="20">
        <v>1</v>
      </c>
      <c r="L25" s="21"/>
      <c r="M25" s="22"/>
      <c r="N25" s="20"/>
      <c r="O25" s="21"/>
      <c r="P25" s="22"/>
      <c r="Q25" s="26"/>
      <c r="R25" s="27"/>
      <c r="S25" s="28"/>
      <c r="T25" s="20"/>
      <c r="U25" s="21"/>
      <c r="V25" s="22"/>
      <c r="W25" s="20"/>
      <c r="X25" s="21"/>
      <c r="Y25" s="22"/>
      <c r="Z25" s="20"/>
      <c r="AA25" s="21"/>
      <c r="AB25" s="22"/>
      <c r="AC25" s="20">
        <v>1</v>
      </c>
      <c r="AD25" s="21"/>
      <c r="AE25" s="22"/>
      <c r="AF25" s="57" t="s">
        <v>9</v>
      </c>
      <c r="AG25" s="53"/>
      <c r="AH25" s="54"/>
      <c r="AI25" s="54"/>
      <c r="AJ25" s="54"/>
      <c r="AK25" s="54"/>
      <c r="AL25" s="54"/>
      <c r="AM25" s="54"/>
    </row>
    <row r="26" spans="1:39" ht="16.5" customHeight="1">
      <c r="A26" s="195"/>
      <c r="B26" s="49">
        <f aca="true" t="shared" si="8" ref="B26:P26">SUM(B24:B25)</f>
        <v>3</v>
      </c>
      <c r="C26" s="50">
        <f t="shared" si="8"/>
        <v>1</v>
      </c>
      <c r="D26" s="51">
        <f t="shared" si="8"/>
        <v>2</v>
      </c>
      <c r="E26" s="49">
        <f t="shared" si="8"/>
        <v>2</v>
      </c>
      <c r="F26" s="50">
        <f t="shared" si="8"/>
        <v>2</v>
      </c>
      <c r="G26" s="51">
        <f t="shared" si="8"/>
        <v>0</v>
      </c>
      <c r="H26" s="49">
        <f t="shared" si="8"/>
        <v>3</v>
      </c>
      <c r="I26" s="50">
        <f t="shared" si="8"/>
        <v>0</v>
      </c>
      <c r="J26" s="51">
        <f t="shared" si="8"/>
        <v>0</v>
      </c>
      <c r="K26" s="49">
        <f t="shared" si="8"/>
        <v>4</v>
      </c>
      <c r="L26" s="50">
        <f t="shared" si="8"/>
        <v>0</v>
      </c>
      <c r="M26" s="51">
        <f t="shared" si="8"/>
        <v>0</v>
      </c>
      <c r="N26" s="49">
        <f t="shared" si="8"/>
        <v>2</v>
      </c>
      <c r="O26" s="50">
        <f t="shared" si="8"/>
        <v>1</v>
      </c>
      <c r="P26" s="51">
        <f t="shared" si="8"/>
        <v>0</v>
      </c>
      <c r="Q26" s="29"/>
      <c r="R26" s="27"/>
      <c r="S26" s="28"/>
      <c r="T26" s="49">
        <f aca="true" t="shared" si="9" ref="T26:AE26">SUM(T24:T25)</f>
        <v>3</v>
      </c>
      <c r="U26" s="50">
        <f t="shared" si="9"/>
        <v>0</v>
      </c>
      <c r="V26" s="51">
        <f t="shared" si="9"/>
        <v>0</v>
      </c>
      <c r="W26" s="49">
        <f t="shared" si="9"/>
        <v>3</v>
      </c>
      <c r="X26" s="50">
        <f t="shared" si="9"/>
        <v>0</v>
      </c>
      <c r="Y26" s="51">
        <f t="shared" si="9"/>
        <v>0</v>
      </c>
      <c r="Z26" s="49">
        <f t="shared" si="9"/>
        <v>1</v>
      </c>
      <c r="AA26" s="50">
        <f t="shared" si="9"/>
        <v>1</v>
      </c>
      <c r="AB26" s="51">
        <f t="shared" si="9"/>
        <v>1</v>
      </c>
      <c r="AC26" s="49">
        <f t="shared" si="9"/>
        <v>1</v>
      </c>
      <c r="AD26" s="50">
        <f t="shared" si="9"/>
        <v>1</v>
      </c>
      <c r="AE26" s="51">
        <f t="shared" si="9"/>
        <v>2</v>
      </c>
      <c r="AF26" s="10" t="s">
        <v>10</v>
      </c>
      <c r="AG26" s="11"/>
      <c r="AH26" s="4"/>
      <c r="AI26" s="4"/>
      <c r="AJ26" s="4"/>
      <c r="AK26" s="4"/>
      <c r="AL26" s="4"/>
      <c r="AM26" s="4"/>
    </row>
    <row r="27" spans="1:39" ht="16.5" customHeight="1">
      <c r="A27" s="196"/>
      <c r="B27" s="157">
        <f>SUM(B26:D26)</f>
        <v>6</v>
      </c>
      <c r="C27" s="158"/>
      <c r="D27" s="159"/>
      <c r="E27" s="157">
        <f>SUM(E26:G26)</f>
        <v>4</v>
      </c>
      <c r="F27" s="158"/>
      <c r="G27" s="159"/>
      <c r="H27" s="157">
        <f>SUM(H26:J26)</f>
        <v>3</v>
      </c>
      <c r="I27" s="158"/>
      <c r="J27" s="159"/>
      <c r="K27" s="157">
        <f>SUM(K26:M26)</f>
        <v>4</v>
      </c>
      <c r="L27" s="158"/>
      <c r="M27" s="159"/>
      <c r="N27" s="157">
        <f>SUM(N26:P26)</f>
        <v>3</v>
      </c>
      <c r="O27" s="158"/>
      <c r="P27" s="159"/>
      <c r="Q27" s="30"/>
      <c r="R27" s="31"/>
      <c r="S27" s="32"/>
      <c r="T27" s="157">
        <f>SUM(T26:V26)</f>
        <v>3</v>
      </c>
      <c r="U27" s="158"/>
      <c r="V27" s="159"/>
      <c r="W27" s="157">
        <f>SUM(W26:Y26)</f>
        <v>3</v>
      </c>
      <c r="X27" s="158"/>
      <c r="Y27" s="159"/>
      <c r="Z27" s="157">
        <f>SUM(Z26:AB26)</f>
        <v>3</v>
      </c>
      <c r="AA27" s="158"/>
      <c r="AB27" s="159"/>
      <c r="AC27" s="157">
        <f>SUM(AC26:AE26)</f>
        <v>4</v>
      </c>
      <c r="AD27" s="158"/>
      <c r="AE27" s="159"/>
      <c r="AF27" s="6" t="s">
        <v>17</v>
      </c>
      <c r="AG27" s="12">
        <f>SUM(B27:AE27)</f>
        <v>33</v>
      </c>
      <c r="AH27" s="4"/>
      <c r="AI27" s="4"/>
      <c r="AJ27" s="4"/>
      <c r="AK27" s="4"/>
      <c r="AL27" s="4"/>
      <c r="AM27" s="4"/>
    </row>
    <row r="28" spans="1:39" ht="16.5" customHeight="1">
      <c r="A28" s="200" t="s">
        <v>13</v>
      </c>
      <c r="B28" s="17"/>
      <c r="C28" s="18"/>
      <c r="D28" s="19">
        <v>3</v>
      </c>
      <c r="E28" s="17">
        <v>2</v>
      </c>
      <c r="F28" s="18"/>
      <c r="G28" s="19">
        <v>1</v>
      </c>
      <c r="H28" s="17">
        <v>2</v>
      </c>
      <c r="I28" s="18"/>
      <c r="J28" s="19">
        <v>1</v>
      </c>
      <c r="K28" s="17">
        <v>1</v>
      </c>
      <c r="L28" s="18">
        <v>2</v>
      </c>
      <c r="M28" s="19"/>
      <c r="N28" s="17">
        <v>2</v>
      </c>
      <c r="O28" s="18"/>
      <c r="P28" s="19">
        <v>1</v>
      </c>
      <c r="Q28" s="17"/>
      <c r="R28" s="18"/>
      <c r="S28" s="19">
        <v>3</v>
      </c>
      <c r="T28" s="23"/>
      <c r="U28" s="24"/>
      <c r="V28" s="25"/>
      <c r="W28" s="17">
        <v>2</v>
      </c>
      <c r="X28" s="18"/>
      <c r="Y28" s="19">
        <v>1</v>
      </c>
      <c r="Z28" s="17">
        <v>2</v>
      </c>
      <c r="AA28" s="18"/>
      <c r="AB28" s="19">
        <v>1</v>
      </c>
      <c r="AC28" s="17">
        <v>1</v>
      </c>
      <c r="AD28" s="18">
        <v>1</v>
      </c>
      <c r="AE28" s="19">
        <v>2</v>
      </c>
      <c r="AF28" s="5" t="s">
        <v>8</v>
      </c>
      <c r="AG28" s="11"/>
      <c r="AH28" s="4"/>
      <c r="AI28" s="4"/>
      <c r="AJ28" s="4"/>
      <c r="AK28" s="4"/>
      <c r="AL28" s="4"/>
      <c r="AM28" s="4"/>
    </row>
    <row r="29" spans="1:39" ht="16.5" customHeight="1">
      <c r="A29" s="201"/>
      <c r="B29" s="20"/>
      <c r="C29" s="21"/>
      <c r="D29" s="22"/>
      <c r="E29" s="20"/>
      <c r="F29" s="21"/>
      <c r="G29" s="22"/>
      <c r="H29" s="20"/>
      <c r="I29" s="21">
        <v>1</v>
      </c>
      <c r="J29" s="22"/>
      <c r="K29" s="20"/>
      <c r="L29" s="21"/>
      <c r="M29" s="22"/>
      <c r="N29" s="20"/>
      <c r="O29" s="21"/>
      <c r="P29" s="22">
        <v>2</v>
      </c>
      <c r="Q29" s="20"/>
      <c r="R29" s="21"/>
      <c r="S29" s="22"/>
      <c r="T29" s="26"/>
      <c r="U29" s="27"/>
      <c r="V29" s="28"/>
      <c r="W29" s="20"/>
      <c r="X29" s="21"/>
      <c r="Y29" s="22">
        <v>1</v>
      </c>
      <c r="Z29" s="20">
        <v>1</v>
      </c>
      <c r="AA29" s="21"/>
      <c r="AB29" s="22"/>
      <c r="AC29" s="20">
        <v>1</v>
      </c>
      <c r="AD29" s="21"/>
      <c r="AE29" s="22"/>
      <c r="AF29" s="5" t="s">
        <v>9</v>
      </c>
      <c r="AG29" s="11"/>
      <c r="AH29" s="4"/>
      <c r="AI29" s="4"/>
      <c r="AJ29" s="4"/>
      <c r="AK29" s="4"/>
      <c r="AL29" s="4"/>
      <c r="AM29" s="4"/>
    </row>
    <row r="30" spans="1:39" s="55" customFormat="1" ht="16.5" customHeight="1">
      <c r="A30" s="201"/>
      <c r="B30" s="49">
        <f aca="true" t="shared" si="10" ref="B30:S30">SUM(B28:B29)</f>
        <v>0</v>
      </c>
      <c r="C30" s="50">
        <f t="shared" si="10"/>
        <v>0</v>
      </c>
      <c r="D30" s="51">
        <f t="shared" si="10"/>
        <v>3</v>
      </c>
      <c r="E30" s="49">
        <f t="shared" si="10"/>
        <v>2</v>
      </c>
      <c r="F30" s="50">
        <f t="shared" si="10"/>
        <v>0</v>
      </c>
      <c r="G30" s="51">
        <f t="shared" si="10"/>
        <v>1</v>
      </c>
      <c r="H30" s="49">
        <f t="shared" si="10"/>
        <v>2</v>
      </c>
      <c r="I30" s="50">
        <f t="shared" si="10"/>
        <v>1</v>
      </c>
      <c r="J30" s="51">
        <f t="shared" si="10"/>
        <v>1</v>
      </c>
      <c r="K30" s="49">
        <f t="shared" si="10"/>
        <v>1</v>
      </c>
      <c r="L30" s="50">
        <f t="shared" si="10"/>
        <v>2</v>
      </c>
      <c r="M30" s="51">
        <f t="shared" si="10"/>
        <v>0</v>
      </c>
      <c r="N30" s="49">
        <f t="shared" si="10"/>
        <v>2</v>
      </c>
      <c r="O30" s="50">
        <f t="shared" si="10"/>
        <v>0</v>
      </c>
      <c r="P30" s="51">
        <f t="shared" si="10"/>
        <v>3</v>
      </c>
      <c r="Q30" s="49">
        <f t="shared" si="10"/>
        <v>0</v>
      </c>
      <c r="R30" s="50">
        <f t="shared" si="10"/>
        <v>0</v>
      </c>
      <c r="S30" s="51">
        <f t="shared" si="10"/>
        <v>3</v>
      </c>
      <c r="T30" s="46"/>
      <c r="U30" s="47"/>
      <c r="V30" s="48"/>
      <c r="W30" s="49">
        <f aca="true" t="shared" si="11" ref="W30:AE30">SUM(W28:W29)</f>
        <v>2</v>
      </c>
      <c r="X30" s="50">
        <f t="shared" si="11"/>
        <v>0</v>
      </c>
      <c r="Y30" s="51">
        <f t="shared" si="11"/>
        <v>2</v>
      </c>
      <c r="Z30" s="49">
        <f t="shared" si="11"/>
        <v>3</v>
      </c>
      <c r="AA30" s="50">
        <f t="shared" si="11"/>
        <v>0</v>
      </c>
      <c r="AB30" s="51">
        <f t="shared" si="11"/>
        <v>1</v>
      </c>
      <c r="AC30" s="49">
        <f t="shared" si="11"/>
        <v>2</v>
      </c>
      <c r="AD30" s="50">
        <f t="shared" si="11"/>
        <v>1</v>
      </c>
      <c r="AE30" s="51">
        <f t="shared" si="11"/>
        <v>2</v>
      </c>
      <c r="AF30" s="52" t="s">
        <v>10</v>
      </c>
      <c r="AG30" s="53"/>
      <c r="AH30" s="54"/>
      <c r="AI30" s="54"/>
      <c r="AJ30" s="54"/>
      <c r="AK30" s="54"/>
      <c r="AL30" s="54"/>
      <c r="AM30" s="54"/>
    </row>
    <row r="31" spans="1:39" ht="16.5" customHeight="1">
      <c r="A31" s="202"/>
      <c r="B31" s="157">
        <f>SUM(B30:D30)</f>
        <v>3</v>
      </c>
      <c r="C31" s="160"/>
      <c r="D31" s="161"/>
      <c r="E31" s="157">
        <f>SUM(E30:G30)</f>
        <v>3</v>
      </c>
      <c r="F31" s="160"/>
      <c r="G31" s="161"/>
      <c r="H31" s="157">
        <f>SUM(H30:J30)</f>
        <v>4</v>
      </c>
      <c r="I31" s="160"/>
      <c r="J31" s="161"/>
      <c r="K31" s="157">
        <f>SUM(K30:M30)</f>
        <v>3</v>
      </c>
      <c r="L31" s="160"/>
      <c r="M31" s="161"/>
      <c r="N31" s="157">
        <f>SUM(N30:P30)</f>
        <v>5</v>
      </c>
      <c r="O31" s="160"/>
      <c r="P31" s="161"/>
      <c r="Q31" s="157">
        <f>SUM(Q30:S30)</f>
        <v>3</v>
      </c>
      <c r="R31" s="160"/>
      <c r="S31" s="161"/>
      <c r="T31" s="30"/>
      <c r="U31" s="31"/>
      <c r="V31" s="32"/>
      <c r="W31" s="157">
        <f>SUM(W30:Y30)</f>
        <v>4</v>
      </c>
      <c r="X31" s="160"/>
      <c r="Y31" s="161"/>
      <c r="Z31" s="157">
        <f>SUM(Z30:AB30)</f>
        <v>4</v>
      </c>
      <c r="AA31" s="160"/>
      <c r="AB31" s="161"/>
      <c r="AC31" s="157">
        <f>SUM(AC30:AE30)</f>
        <v>5</v>
      </c>
      <c r="AD31" s="160"/>
      <c r="AE31" s="161"/>
      <c r="AF31" s="6" t="s">
        <v>17</v>
      </c>
      <c r="AG31" s="12">
        <f>SUM(B31:AE31)</f>
        <v>34</v>
      </c>
      <c r="AH31" s="4"/>
      <c r="AI31" s="4"/>
      <c r="AJ31" s="4"/>
      <c r="AK31" s="4"/>
      <c r="AL31" s="4"/>
      <c r="AM31" s="4"/>
    </row>
    <row r="32" spans="1:39" ht="16.5" customHeight="1">
      <c r="A32" s="194" t="s">
        <v>39</v>
      </c>
      <c r="B32" s="17">
        <v>1</v>
      </c>
      <c r="C32" s="18"/>
      <c r="D32" s="19">
        <v>2</v>
      </c>
      <c r="E32" s="17"/>
      <c r="F32" s="18">
        <v>1</v>
      </c>
      <c r="G32" s="19">
        <v>2</v>
      </c>
      <c r="H32" s="17">
        <v>1</v>
      </c>
      <c r="I32" s="18"/>
      <c r="J32" s="19">
        <v>2</v>
      </c>
      <c r="K32" s="17">
        <v>2</v>
      </c>
      <c r="L32" s="18"/>
      <c r="M32" s="19">
        <v>1</v>
      </c>
      <c r="N32" s="17">
        <v>1</v>
      </c>
      <c r="O32" s="18">
        <v>2</v>
      </c>
      <c r="P32" s="19"/>
      <c r="Q32" s="17"/>
      <c r="R32" s="18"/>
      <c r="S32" s="19">
        <v>3</v>
      </c>
      <c r="T32" s="17">
        <v>1</v>
      </c>
      <c r="U32" s="18"/>
      <c r="V32" s="19">
        <v>2</v>
      </c>
      <c r="W32" s="23"/>
      <c r="X32" s="24"/>
      <c r="Y32" s="25"/>
      <c r="Z32" s="17">
        <v>1</v>
      </c>
      <c r="AA32" s="18">
        <v>1</v>
      </c>
      <c r="AB32" s="19">
        <v>1</v>
      </c>
      <c r="AC32" s="17"/>
      <c r="AD32" s="18">
        <v>3</v>
      </c>
      <c r="AE32" s="19"/>
      <c r="AF32" s="5" t="s">
        <v>8</v>
      </c>
      <c r="AG32" s="13"/>
      <c r="AH32" s="4"/>
      <c r="AI32" s="4"/>
      <c r="AJ32" s="4"/>
      <c r="AK32" s="4"/>
      <c r="AL32" s="4"/>
      <c r="AM32" s="4"/>
    </row>
    <row r="33" spans="1:39" ht="16.5" customHeight="1">
      <c r="A33" s="195"/>
      <c r="B33" s="20"/>
      <c r="C33" s="21"/>
      <c r="D33" s="22">
        <v>1</v>
      </c>
      <c r="E33" s="20"/>
      <c r="F33" s="21"/>
      <c r="G33" s="22"/>
      <c r="H33" s="20"/>
      <c r="I33" s="21"/>
      <c r="J33" s="22">
        <v>1</v>
      </c>
      <c r="K33" s="20"/>
      <c r="L33" s="21"/>
      <c r="M33" s="22"/>
      <c r="N33" s="20"/>
      <c r="O33" s="21"/>
      <c r="P33" s="22">
        <v>1</v>
      </c>
      <c r="Q33" s="20"/>
      <c r="R33" s="21"/>
      <c r="S33" s="22"/>
      <c r="T33" s="20">
        <v>1</v>
      </c>
      <c r="U33" s="21"/>
      <c r="V33" s="22"/>
      <c r="W33" s="26"/>
      <c r="X33" s="27"/>
      <c r="Y33" s="28"/>
      <c r="Z33" s="20">
        <v>1</v>
      </c>
      <c r="AA33" s="21"/>
      <c r="AB33" s="22"/>
      <c r="AC33" s="20"/>
      <c r="AD33" s="21"/>
      <c r="AE33" s="22"/>
      <c r="AF33" s="5" t="s">
        <v>9</v>
      </c>
      <c r="AG33" s="11"/>
      <c r="AH33" s="4"/>
      <c r="AI33" s="4"/>
      <c r="AJ33" s="4"/>
      <c r="AK33" s="4"/>
      <c r="AL33" s="4"/>
      <c r="AM33" s="4"/>
    </row>
    <row r="34" spans="1:39" s="55" customFormat="1" ht="16.5" customHeight="1">
      <c r="A34" s="195"/>
      <c r="B34" s="49">
        <f aca="true" t="shared" si="12" ref="B34:V34">SUM(B32:B33)</f>
        <v>1</v>
      </c>
      <c r="C34" s="50">
        <f t="shared" si="12"/>
        <v>0</v>
      </c>
      <c r="D34" s="51">
        <f t="shared" si="12"/>
        <v>3</v>
      </c>
      <c r="E34" s="49">
        <f t="shared" si="12"/>
        <v>0</v>
      </c>
      <c r="F34" s="50">
        <f t="shared" si="12"/>
        <v>1</v>
      </c>
      <c r="G34" s="51">
        <f t="shared" si="12"/>
        <v>2</v>
      </c>
      <c r="H34" s="49">
        <f t="shared" si="12"/>
        <v>1</v>
      </c>
      <c r="I34" s="50">
        <f t="shared" si="12"/>
        <v>0</v>
      </c>
      <c r="J34" s="51">
        <f t="shared" si="12"/>
        <v>3</v>
      </c>
      <c r="K34" s="49">
        <f t="shared" si="12"/>
        <v>2</v>
      </c>
      <c r="L34" s="50">
        <f t="shared" si="12"/>
        <v>0</v>
      </c>
      <c r="M34" s="51">
        <f t="shared" si="12"/>
        <v>1</v>
      </c>
      <c r="N34" s="49">
        <f t="shared" si="12"/>
        <v>1</v>
      </c>
      <c r="O34" s="50">
        <f t="shared" si="12"/>
        <v>2</v>
      </c>
      <c r="P34" s="51">
        <f t="shared" si="12"/>
        <v>1</v>
      </c>
      <c r="Q34" s="49">
        <f t="shared" si="12"/>
        <v>0</v>
      </c>
      <c r="R34" s="50">
        <f t="shared" si="12"/>
        <v>0</v>
      </c>
      <c r="S34" s="51">
        <f t="shared" si="12"/>
        <v>3</v>
      </c>
      <c r="T34" s="49">
        <f t="shared" si="12"/>
        <v>2</v>
      </c>
      <c r="U34" s="50">
        <f t="shared" si="12"/>
        <v>0</v>
      </c>
      <c r="V34" s="51">
        <f t="shared" si="12"/>
        <v>2</v>
      </c>
      <c r="W34" s="46"/>
      <c r="X34" s="47"/>
      <c r="Y34" s="48"/>
      <c r="Z34" s="49">
        <f aca="true" t="shared" si="13" ref="Z34:AE34">SUM(Z32:Z33)</f>
        <v>2</v>
      </c>
      <c r="AA34" s="50">
        <f t="shared" si="13"/>
        <v>1</v>
      </c>
      <c r="AB34" s="51">
        <f t="shared" si="13"/>
        <v>1</v>
      </c>
      <c r="AC34" s="49">
        <f t="shared" si="13"/>
        <v>0</v>
      </c>
      <c r="AD34" s="50">
        <f t="shared" si="13"/>
        <v>3</v>
      </c>
      <c r="AE34" s="51">
        <f t="shared" si="13"/>
        <v>0</v>
      </c>
      <c r="AF34" s="52" t="s">
        <v>10</v>
      </c>
      <c r="AG34" s="53"/>
      <c r="AH34" s="54"/>
      <c r="AI34" s="54"/>
      <c r="AJ34" s="54"/>
      <c r="AK34" s="54"/>
      <c r="AL34" s="54"/>
      <c r="AM34" s="54"/>
    </row>
    <row r="35" spans="1:39" ht="16.5" customHeight="1">
      <c r="A35" s="196"/>
      <c r="B35" s="157">
        <f>SUM(B34:D34)</f>
        <v>4</v>
      </c>
      <c r="C35" s="158"/>
      <c r="D35" s="159"/>
      <c r="E35" s="157">
        <f>SUM(E34:G34)</f>
        <v>3</v>
      </c>
      <c r="F35" s="158"/>
      <c r="G35" s="159"/>
      <c r="H35" s="157">
        <f>SUM(H34:J34)</f>
        <v>4</v>
      </c>
      <c r="I35" s="158"/>
      <c r="J35" s="159"/>
      <c r="K35" s="157">
        <f>SUM(K34:M34)</f>
        <v>3</v>
      </c>
      <c r="L35" s="158"/>
      <c r="M35" s="159"/>
      <c r="N35" s="157">
        <f>SUM(N34:P34)</f>
        <v>4</v>
      </c>
      <c r="O35" s="158"/>
      <c r="P35" s="159"/>
      <c r="Q35" s="157">
        <f>SUM(Q34:S34)</f>
        <v>3</v>
      </c>
      <c r="R35" s="158"/>
      <c r="S35" s="159"/>
      <c r="T35" s="157">
        <f>SUM(T34:V34)</f>
        <v>4</v>
      </c>
      <c r="U35" s="158"/>
      <c r="V35" s="159"/>
      <c r="W35" s="30"/>
      <c r="X35" s="31"/>
      <c r="Y35" s="32"/>
      <c r="Z35" s="157">
        <f>SUM(Z34:AB34)</f>
        <v>4</v>
      </c>
      <c r="AA35" s="158"/>
      <c r="AB35" s="159"/>
      <c r="AC35" s="157">
        <f>SUM(AC34:AE34)</f>
        <v>3</v>
      </c>
      <c r="AD35" s="158"/>
      <c r="AE35" s="159"/>
      <c r="AF35" s="6" t="s">
        <v>17</v>
      </c>
      <c r="AG35" s="12">
        <f>SUM(B35:AE35)</f>
        <v>32</v>
      </c>
      <c r="AH35" s="4"/>
      <c r="AI35" s="4"/>
      <c r="AJ35" s="4"/>
      <c r="AK35" s="4"/>
      <c r="AL35" s="4"/>
      <c r="AM35" s="4"/>
    </row>
    <row r="36" spans="1:39" ht="16.5" customHeight="1">
      <c r="A36" s="194" t="s">
        <v>12</v>
      </c>
      <c r="B36" s="17"/>
      <c r="C36" s="18">
        <v>2</v>
      </c>
      <c r="D36" s="19">
        <v>1</v>
      </c>
      <c r="E36" s="17"/>
      <c r="F36" s="18">
        <v>2</v>
      </c>
      <c r="G36" s="19">
        <v>1</v>
      </c>
      <c r="H36" s="17"/>
      <c r="I36" s="18">
        <v>1</v>
      </c>
      <c r="J36" s="19">
        <v>2</v>
      </c>
      <c r="K36" s="17"/>
      <c r="L36" s="18">
        <v>1</v>
      </c>
      <c r="M36" s="19">
        <v>2</v>
      </c>
      <c r="N36" s="17">
        <v>2</v>
      </c>
      <c r="O36" s="18"/>
      <c r="P36" s="19">
        <v>1</v>
      </c>
      <c r="Q36" s="17">
        <v>1</v>
      </c>
      <c r="R36" s="18">
        <v>1</v>
      </c>
      <c r="S36" s="19">
        <v>1</v>
      </c>
      <c r="T36" s="17">
        <v>1</v>
      </c>
      <c r="U36" s="18"/>
      <c r="V36" s="19">
        <v>2</v>
      </c>
      <c r="W36" s="17">
        <v>1</v>
      </c>
      <c r="X36" s="18">
        <v>1</v>
      </c>
      <c r="Y36" s="19">
        <v>1</v>
      </c>
      <c r="Z36" s="23"/>
      <c r="AA36" s="24"/>
      <c r="AB36" s="25"/>
      <c r="AC36" s="17"/>
      <c r="AD36" s="18">
        <v>1</v>
      </c>
      <c r="AE36" s="19">
        <v>2</v>
      </c>
      <c r="AF36" s="5" t="s">
        <v>8</v>
      </c>
      <c r="AG36" s="11"/>
      <c r="AH36" s="4"/>
      <c r="AI36" s="4"/>
      <c r="AJ36" s="4"/>
      <c r="AK36" s="4"/>
      <c r="AL36" s="4"/>
      <c r="AM36" s="4"/>
    </row>
    <row r="37" spans="1:39" ht="16.5" customHeight="1">
      <c r="A37" s="195"/>
      <c r="B37" s="20"/>
      <c r="C37" s="21"/>
      <c r="D37" s="22"/>
      <c r="E37" s="20"/>
      <c r="F37" s="21"/>
      <c r="G37" s="22"/>
      <c r="H37" s="20">
        <v>1</v>
      </c>
      <c r="I37" s="21"/>
      <c r="J37" s="22"/>
      <c r="K37" s="20"/>
      <c r="L37" s="21"/>
      <c r="M37" s="22"/>
      <c r="N37" s="20"/>
      <c r="O37" s="21"/>
      <c r="P37" s="22">
        <v>1</v>
      </c>
      <c r="Q37" s="20"/>
      <c r="R37" s="21"/>
      <c r="S37" s="22"/>
      <c r="T37" s="20"/>
      <c r="U37" s="21"/>
      <c r="V37" s="22">
        <v>1</v>
      </c>
      <c r="W37" s="20"/>
      <c r="X37" s="21"/>
      <c r="Y37" s="22">
        <v>1</v>
      </c>
      <c r="Z37" s="26"/>
      <c r="AA37" s="27"/>
      <c r="AB37" s="28"/>
      <c r="AC37" s="20"/>
      <c r="AD37" s="21"/>
      <c r="AE37" s="22"/>
      <c r="AF37" s="5" t="s">
        <v>9</v>
      </c>
      <c r="AG37" s="11"/>
      <c r="AH37" s="4"/>
      <c r="AI37" s="4"/>
      <c r="AJ37" s="4"/>
      <c r="AK37" s="4"/>
      <c r="AL37" s="4"/>
      <c r="AM37" s="4"/>
    </row>
    <row r="38" spans="1:39" s="55" customFormat="1" ht="16.5" customHeight="1">
      <c r="A38" s="195"/>
      <c r="B38" s="49">
        <f aca="true" t="shared" si="14" ref="B38:Y38">SUM(B36:B37)</f>
        <v>0</v>
      </c>
      <c r="C38" s="50">
        <f t="shared" si="14"/>
        <v>2</v>
      </c>
      <c r="D38" s="51">
        <f t="shared" si="14"/>
        <v>1</v>
      </c>
      <c r="E38" s="49">
        <f t="shared" si="14"/>
        <v>0</v>
      </c>
      <c r="F38" s="50">
        <f t="shared" si="14"/>
        <v>2</v>
      </c>
      <c r="G38" s="51">
        <f t="shared" si="14"/>
        <v>1</v>
      </c>
      <c r="H38" s="49">
        <f t="shared" si="14"/>
        <v>1</v>
      </c>
      <c r="I38" s="50">
        <f t="shared" si="14"/>
        <v>1</v>
      </c>
      <c r="J38" s="51">
        <f t="shared" si="14"/>
        <v>2</v>
      </c>
      <c r="K38" s="49">
        <f t="shared" si="14"/>
        <v>0</v>
      </c>
      <c r="L38" s="50">
        <f t="shared" si="14"/>
        <v>1</v>
      </c>
      <c r="M38" s="51">
        <f t="shared" si="14"/>
        <v>2</v>
      </c>
      <c r="N38" s="49">
        <f t="shared" si="14"/>
        <v>2</v>
      </c>
      <c r="O38" s="50">
        <f t="shared" si="14"/>
        <v>0</v>
      </c>
      <c r="P38" s="51">
        <f t="shared" si="14"/>
        <v>2</v>
      </c>
      <c r="Q38" s="49">
        <f t="shared" si="14"/>
        <v>1</v>
      </c>
      <c r="R38" s="50">
        <f t="shared" si="14"/>
        <v>1</v>
      </c>
      <c r="S38" s="51">
        <f t="shared" si="14"/>
        <v>1</v>
      </c>
      <c r="T38" s="49">
        <f t="shared" si="14"/>
        <v>1</v>
      </c>
      <c r="U38" s="50">
        <f t="shared" si="14"/>
        <v>0</v>
      </c>
      <c r="V38" s="51">
        <f t="shared" si="14"/>
        <v>3</v>
      </c>
      <c r="W38" s="49">
        <f t="shared" si="14"/>
        <v>1</v>
      </c>
      <c r="X38" s="50">
        <f t="shared" si="14"/>
        <v>1</v>
      </c>
      <c r="Y38" s="51">
        <f t="shared" si="14"/>
        <v>2</v>
      </c>
      <c r="Z38" s="46"/>
      <c r="AA38" s="47"/>
      <c r="AB38" s="48"/>
      <c r="AC38" s="49">
        <f>SUM(AC36:AC37)</f>
        <v>0</v>
      </c>
      <c r="AD38" s="50">
        <f>SUM(AD36:AD37)</f>
        <v>1</v>
      </c>
      <c r="AE38" s="51">
        <f>SUM(AE36:AE37)</f>
        <v>2</v>
      </c>
      <c r="AF38" s="52" t="s">
        <v>10</v>
      </c>
      <c r="AG38" s="53"/>
      <c r="AH38" s="54"/>
      <c r="AI38" s="54"/>
      <c r="AJ38" s="54"/>
      <c r="AK38" s="54"/>
      <c r="AL38" s="54"/>
      <c r="AM38" s="54"/>
    </row>
    <row r="39" spans="1:39" ht="16.5" customHeight="1">
      <c r="A39" s="196"/>
      <c r="B39" s="191">
        <f>SUM(B38:D38)</f>
        <v>3</v>
      </c>
      <c r="C39" s="192"/>
      <c r="D39" s="193"/>
      <c r="E39" s="191">
        <f>SUM(E38:G38)</f>
        <v>3</v>
      </c>
      <c r="F39" s="192"/>
      <c r="G39" s="193"/>
      <c r="H39" s="191">
        <f>SUM(H38:J38)</f>
        <v>4</v>
      </c>
      <c r="I39" s="192"/>
      <c r="J39" s="193"/>
      <c r="K39" s="191">
        <f>SUM(K38:M38)</f>
        <v>3</v>
      </c>
      <c r="L39" s="192"/>
      <c r="M39" s="193"/>
      <c r="N39" s="191">
        <f>SUM(N38:P38)</f>
        <v>4</v>
      </c>
      <c r="O39" s="192"/>
      <c r="P39" s="193"/>
      <c r="Q39" s="191">
        <f>SUM(Q38:S38)</f>
        <v>3</v>
      </c>
      <c r="R39" s="192"/>
      <c r="S39" s="193"/>
      <c r="T39" s="191">
        <f>SUM(T38:V38)</f>
        <v>4</v>
      </c>
      <c r="U39" s="192"/>
      <c r="V39" s="193"/>
      <c r="W39" s="191">
        <f>SUM(W38:Y38)</f>
        <v>4</v>
      </c>
      <c r="X39" s="192"/>
      <c r="Y39" s="193"/>
      <c r="Z39" s="29"/>
      <c r="AA39" s="37"/>
      <c r="AB39" s="38"/>
      <c r="AC39" s="157">
        <f>SUM(AC38:AE38)</f>
        <v>3</v>
      </c>
      <c r="AD39" s="158"/>
      <c r="AE39" s="159"/>
      <c r="AF39" s="6" t="s">
        <v>17</v>
      </c>
      <c r="AG39" s="12">
        <f>SUM(B39:AE39)</f>
        <v>31</v>
      </c>
      <c r="AH39" s="4"/>
      <c r="AI39" s="4"/>
      <c r="AJ39" s="4"/>
      <c r="AK39" s="4"/>
      <c r="AL39" s="4"/>
      <c r="AM39" s="4"/>
    </row>
    <row r="40" spans="1:39" ht="16.5" customHeight="1">
      <c r="A40" s="194" t="s">
        <v>18</v>
      </c>
      <c r="B40" s="17"/>
      <c r="C40" s="18">
        <v>1</v>
      </c>
      <c r="D40" s="19">
        <v>3</v>
      </c>
      <c r="E40" s="17">
        <v>2</v>
      </c>
      <c r="F40" s="18"/>
      <c r="G40" s="19">
        <v>1</v>
      </c>
      <c r="H40" s="17">
        <v>1</v>
      </c>
      <c r="I40" s="18">
        <v>1</v>
      </c>
      <c r="J40" s="19">
        <v>1</v>
      </c>
      <c r="K40" s="17"/>
      <c r="L40" s="18"/>
      <c r="M40" s="19">
        <v>3</v>
      </c>
      <c r="N40" s="17">
        <v>2</v>
      </c>
      <c r="O40" s="18"/>
      <c r="P40" s="19">
        <v>1</v>
      </c>
      <c r="Q40" s="17">
        <v>2</v>
      </c>
      <c r="R40" s="18">
        <v>1</v>
      </c>
      <c r="S40" s="19"/>
      <c r="T40" s="17">
        <v>2</v>
      </c>
      <c r="U40" s="18">
        <v>1</v>
      </c>
      <c r="V40" s="19">
        <v>1</v>
      </c>
      <c r="W40" s="17"/>
      <c r="X40" s="18">
        <v>3</v>
      </c>
      <c r="Y40" s="19"/>
      <c r="Z40" s="17">
        <v>2</v>
      </c>
      <c r="AA40" s="18">
        <v>1</v>
      </c>
      <c r="AB40" s="19"/>
      <c r="AC40" s="23"/>
      <c r="AD40" s="24"/>
      <c r="AE40" s="25"/>
      <c r="AF40" s="5" t="s">
        <v>8</v>
      </c>
      <c r="AG40" s="11"/>
      <c r="AH40" s="4"/>
      <c r="AI40" s="4"/>
      <c r="AJ40" s="4"/>
      <c r="AK40" s="4"/>
      <c r="AL40" s="4"/>
      <c r="AM40" s="4"/>
    </row>
    <row r="41" spans="1:39" ht="16.5" customHeight="1">
      <c r="A41" s="195"/>
      <c r="B41" s="20"/>
      <c r="C41" s="21"/>
      <c r="D41" s="22">
        <v>1</v>
      </c>
      <c r="E41" s="20">
        <v>1</v>
      </c>
      <c r="F41" s="21"/>
      <c r="G41" s="22"/>
      <c r="H41" s="20"/>
      <c r="I41" s="21"/>
      <c r="J41" s="22"/>
      <c r="K41" s="20"/>
      <c r="L41" s="21">
        <v>1</v>
      </c>
      <c r="M41" s="22"/>
      <c r="N41" s="20"/>
      <c r="O41" s="21"/>
      <c r="P41" s="22"/>
      <c r="Q41" s="20"/>
      <c r="R41" s="21"/>
      <c r="S41" s="22">
        <v>1</v>
      </c>
      <c r="T41" s="20"/>
      <c r="U41" s="21"/>
      <c r="V41" s="22">
        <v>1</v>
      </c>
      <c r="W41" s="20"/>
      <c r="X41" s="21"/>
      <c r="Y41" s="22"/>
      <c r="Z41" s="20"/>
      <c r="AA41" s="21"/>
      <c r="AB41" s="22"/>
      <c r="AC41" s="26"/>
      <c r="AD41" s="27"/>
      <c r="AE41" s="28"/>
      <c r="AF41" s="5" t="s">
        <v>9</v>
      </c>
      <c r="AG41" s="11"/>
      <c r="AH41" s="4"/>
      <c r="AI41" s="4"/>
      <c r="AJ41" s="4"/>
      <c r="AK41" s="4"/>
      <c r="AL41" s="4"/>
      <c r="AM41" s="4"/>
    </row>
    <row r="42" spans="1:39" s="55" customFormat="1" ht="16.5" customHeight="1">
      <c r="A42" s="195"/>
      <c r="B42" s="49">
        <f aca="true" t="shared" si="15" ref="B42:AB42">SUM(B40:B41)</f>
        <v>0</v>
      </c>
      <c r="C42" s="50">
        <f t="shared" si="15"/>
        <v>1</v>
      </c>
      <c r="D42" s="51">
        <f t="shared" si="15"/>
        <v>4</v>
      </c>
      <c r="E42" s="49">
        <f t="shared" si="15"/>
        <v>3</v>
      </c>
      <c r="F42" s="50">
        <f t="shared" si="15"/>
        <v>0</v>
      </c>
      <c r="G42" s="51">
        <f t="shared" si="15"/>
        <v>1</v>
      </c>
      <c r="H42" s="49">
        <f t="shared" si="15"/>
        <v>1</v>
      </c>
      <c r="I42" s="50">
        <f t="shared" si="15"/>
        <v>1</v>
      </c>
      <c r="J42" s="51">
        <f t="shared" si="15"/>
        <v>1</v>
      </c>
      <c r="K42" s="49">
        <f t="shared" si="15"/>
        <v>0</v>
      </c>
      <c r="L42" s="50">
        <f t="shared" si="15"/>
        <v>1</v>
      </c>
      <c r="M42" s="51">
        <f t="shared" si="15"/>
        <v>3</v>
      </c>
      <c r="N42" s="49">
        <f t="shared" si="15"/>
        <v>2</v>
      </c>
      <c r="O42" s="50">
        <f t="shared" si="15"/>
        <v>0</v>
      </c>
      <c r="P42" s="51">
        <f t="shared" si="15"/>
        <v>1</v>
      </c>
      <c r="Q42" s="49">
        <f t="shared" si="15"/>
        <v>2</v>
      </c>
      <c r="R42" s="50">
        <f t="shared" si="15"/>
        <v>1</v>
      </c>
      <c r="S42" s="51">
        <f t="shared" si="15"/>
        <v>1</v>
      </c>
      <c r="T42" s="49">
        <f t="shared" si="15"/>
        <v>2</v>
      </c>
      <c r="U42" s="50">
        <f t="shared" si="15"/>
        <v>1</v>
      </c>
      <c r="V42" s="51">
        <f t="shared" si="15"/>
        <v>2</v>
      </c>
      <c r="W42" s="49">
        <f t="shared" si="15"/>
        <v>0</v>
      </c>
      <c r="X42" s="50">
        <f t="shared" si="15"/>
        <v>3</v>
      </c>
      <c r="Y42" s="51">
        <f t="shared" si="15"/>
        <v>0</v>
      </c>
      <c r="Z42" s="49">
        <f t="shared" si="15"/>
        <v>2</v>
      </c>
      <c r="AA42" s="50">
        <f t="shared" si="15"/>
        <v>1</v>
      </c>
      <c r="AB42" s="51">
        <f t="shared" si="15"/>
        <v>0</v>
      </c>
      <c r="AC42" s="46"/>
      <c r="AD42" s="47"/>
      <c r="AE42" s="48"/>
      <c r="AF42" s="52" t="s">
        <v>10</v>
      </c>
      <c r="AG42" s="53"/>
      <c r="AH42" s="54"/>
      <c r="AI42" s="54"/>
      <c r="AJ42" s="54"/>
      <c r="AK42" s="54"/>
      <c r="AL42" s="54"/>
      <c r="AM42" s="54"/>
    </row>
    <row r="43" spans="1:39" ht="16.5" customHeight="1">
      <c r="A43" s="196"/>
      <c r="B43" s="191">
        <f>SUM(B42:D42)</f>
        <v>5</v>
      </c>
      <c r="C43" s="192"/>
      <c r="D43" s="193"/>
      <c r="E43" s="191">
        <f>SUM(E42:G42)</f>
        <v>4</v>
      </c>
      <c r="F43" s="192"/>
      <c r="G43" s="193"/>
      <c r="H43" s="191">
        <f>SUM(H42:J42)</f>
        <v>3</v>
      </c>
      <c r="I43" s="192"/>
      <c r="J43" s="193"/>
      <c r="K43" s="191">
        <f>SUM(K42:M42)</f>
        <v>4</v>
      </c>
      <c r="L43" s="192"/>
      <c r="M43" s="193"/>
      <c r="N43" s="191">
        <f>SUM(N42:P42)</f>
        <v>3</v>
      </c>
      <c r="O43" s="192"/>
      <c r="P43" s="193"/>
      <c r="Q43" s="191">
        <f>SUM(Q42:S42)</f>
        <v>4</v>
      </c>
      <c r="R43" s="192"/>
      <c r="S43" s="193"/>
      <c r="T43" s="191">
        <f>SUM(T42:V42)</f>
        <v>5</v>
      </c>
      <c r="U43" s="192"/>
      <c r="V43" s="193"/>
      <c r="W43" s="191">
        <f>SUM(W42:Y42)</f>
        <v>3</v>
      </c>
      <c r="X43" s="192"/>
      <c r="Y43" s="193"/>
      <c r="Z43" s="191">
        <f>SUM(Z42:AB42)</f>
        <v>3</v>
      </c>
      <c r="AA43" s="192"/>
      <c r="AB43" s="193"/>
      <c r="AC43" s="29"/>
      <c r="AD43" s="37"/>
      <c r="AE43" s="38"/>
      <c r="AF43" s="6" t="s">
        <v>17</v>
      </c>
      <c r="AG43" s="12">
        <f>SUM(B43:AE43)</f>
        <v>34</v>
      </c>
      <c r="AH43" s="4"/>
      <c r="AI43" s="4"/>
      <c r="AJ43" s="4"/>
      <c r="AK43" s="4"/>
      <c r="AL43" s="4"/>
      <c r="AM43" s="4"/>
    </row>
    <row r="44" spans="1:39" ht="16.5" customHeight="1">
      <c r="A44" s="42" t="s">
        <v>8</v>
      </c>
      <c r="B44" s="35">
        <f aca="true" t="shared" si="16" ref="B44:E46">SUM(B4,B8,B12,B16,B20,B24,B28,B32,B36,B40)</f>
        <v>9</v>
      </c>
      <c r="C44" s="9">
        <f t="shared" si="16"/>
        <v>5</v>
      </c>
      <c r="D44" s="36">
        <f t="shared" si="16"/>
        <v>15</v>
      </c>
      <c r="E44" s="35">
        <f t="shared" si="16"/>
        <v>11</v>
      </c>
      <c r="F44" s="9">
        <f aca="true" t="shared" si="17" ref="F44:AE44">SUM(F4,F8,F12,F16,F20,F24,F28,F32,F36,F40)</f>
        <v>7</v>
      </c>
      <c r="G44" s="36">
        <f t="shared" si="17"/>
        <v>10</v>
      </c>
      <c r="H44" s="35">
        <f t="shared" si="17"/>
        <v>12</v>
      </c>
      <c r="I44" s="9">
        <f t="shared" si="17"/>
        <v>5</v>
      </c>
      <c r="J44" s="36">
        <f t="shared" si="17"/>
        <v>13</v>
      </c>
      <c r="K44" s="35">
        <f t="shared" si="17"/>
        <v>10</v>
      </c>
      <c r="L44" s="9">
        <f t="shared" si="17"/>
        <v>7</v>
      </c>
      <c r="M44" s="36">
        <f t="shared" si="17"/>
        <v>11</v>
      </c>
      <c r="N44" s="35">
        <f t="shared" si="17"/>
        <v>14</v>
      </c>
      <c r="O44" s="9">
        <f t="shared" si="17"/>
        <v>7</v>
      </c>
      <c r="P44" s="36">
        <f t="shared" si="17"/>
        <v>6</v>
      </c>
      <c r="Q44" s="35">
        <f t="shared" si="17"/>
        <v>4</v>
      </c>
      <c r="R44" s="9">
        <f t="shared" si="17"/>
        <v>4</v>
      </c>
      <c r="S44" s="36">
        <f t="shared" si="17"/>
        <v>19</v>
      </c>
      <c r="T44" s="35">
        <f t="shared" si="17"/>
        <v>13</v>
      </c>
      <c r="U44" s="9">
        <f t="shared" si="17"/>
        <v>3</v>
      </c>
      <c r="V44" s="36">
        <f t="shared" si="17"/>
        <v>12</v>
      </c>
      <c r="W44" s="35">
        <f t="shared" si="17"/>
        <v>13</v>
      </c>
      <c r="X44" s="9">
        <f t="shared" si="17"/>
        <v>7</v>
      </c>
      <c r="Y44" s="36">
        <f t="shared" si="17"/>
        <v>7</v>
      </c>
      <c r="Z44" s="35">
        <f t="shared" si="17"/>
        <v>13</v>
      </c>
      <c r="AA44" s="9">
        <f t="shared" si="17"/>
        <v>9</v>
      </c>
      <c r="AB44" s="36">
        <f t="shared" si="17"/>
        <v>5</v>
      </c>
      <c r="AC44" s="35">
        <f t="shared" si="17"/>
        <v>10</v>
      </c>
      <c r="AD44" s="9">
        <f t="shared" si="17"/>
        <v>8</v>
      </c>
      <c r="AE44" s="36">
        <f t="shared" si="17"/>
        <v>11</v>
      </c>
      <c r="AF44" s="3"/>
      <c r="AG44" s="3"/>
      <c r="AH44" s="3"/>
      <c r="AI44" s="4"/>
      <c r="AJ44" s="4"/>
      <c r="AK44" s="4"/>
      <c r="AL44" s="4"/>
      <c r="AM44" s="4"/>
    </row>
    <row r="45" spans="1:39" ht="16.5" customHeight="1">
      <c r="A45" s="42" t="s">
        <v>9</v>
      </c>
      <c r="B45" s="39">
        <f t="shared" si="16"/>
        <v>1</v>
      </c>
      <c r="C45" s="5">
        <f t="shared" si="16"/>
        <v>3</v>
      </c>
      <c r="D45" s="34">
        <f t="shared" si="16"/>
        <v>4</v>
      </c>
      <c r="E45" s="39">
        <f t="shared" si="16"/>
        <v>1</v>
      </c>
      <c r="F45" s="5">
        <f aca="true" t="shared" si="18" ref="F45:AE45">SUM(F5,F9,F13,F17,F21,F25,F29,F33,F37,F41)</f>
        <v>3</v>
      </c>
      <c r="G45" s="34">
        <f t="shared" si="18"/>
        <v>0</v>
      </c>
      <c r="H45" s="39">
        <f t="shared" si="18"/>
        <v>2</v>
      </c>
      <c r="I45" s="5">
        <f t="shared" si="18"/>
        <v>1</v>
      </c>
      <c r="J45" s="34">
        <f t="shared" si="18"/>
        <v>1</v>
      </c>
      <c r="K45" s="39">
        <f t="shared" si="18"/>
        <v>1</v>
      </c>
      <c r="L45" s="5">
        <f t="shared" si="18"/>
        <v>3</v>
      </c>
      <c r="M45" s="34">
        <f t="shared" si="18"/>
        <v>0</v>
      </c>
      <c r="N45" s="39">
        <f t="shared" si="18"/>
        <v>1</v>
      </c>
      <c r="O45" s="5">
        <f t="shared" si="18"/>
        <v>0</v>
      </c>
      <c r="P45" s="34">
        <f t="shared" si="18"/>
        <v>5</v>
      </c>
      <c r="Q45" s="39">
        <f t="shared" si="18"/>
        <v>1</v>
      </c>
      <c r="R45" s="5">
        <f t="shared" si="18"/>
        <v>2</v>
      </c>
      <c r="S45" s="34">
        <f t="shared" si="18"/>
        <v>3</v>
      </c>
      <c r="T45" s="39">
        <f t="shared" si="18"/>
        <v>3</v>
      </c>
      <c r="U45" s="5">
        <f t="shared" si="18"/>
        <v>1</v>
      </c>
      <c r="V45" s="34">
        <f t="shared" si="18"/>
        <v>2</v>
      </c>
      <c r="W45" s="39">
        <f t="shared" si="18"/>
        <v>3</v>
      </c>
      <c r="X45" s="5">
        <f t="shared" si="18"/>
        <v>0</v>
      </c>
      <c r="Y45" s="34">
        <f t="shared" si="18"/>
        <v>2</v>
      </c>
      <c r="Z45" s="39">
        <f t="shared" si="18"/>
        <v>3</v>
      </c>
      <c r="AA45" s="5">
        <f t="shared" si="18"/>
        <v>0</v>
      </c>
      <c r="AB45" s="34">
        <f t="shared" si="18"/>
        <v>1</v>
      </c>
      <c r="AC45" s="39">
        <f t="shared" si="18"/>
        <v>3</v>
      </c>
      <c r="AD45" s="5">
        <f t="shared" si="18"/>
        <v>1</v>
      </c>
      <c r="AE45" s="34">
        <f t="shared" si="18"/>
        <v>1</v>
      </c>
      <c r="AF45" s="3"/>
      <c r="AG45" s="8"/>
      <c r="AH45" s="4"/>
      <c r="AI45" s="4"/>
      <c r="AJ45" s="4"/>
      <c r="AK45" s="4"/>
      <c r="AL45" s="4"/>
      <c r="AM45" s="4"/>
    </row>
    <row r="46" spans="1:39" s="55" customFormat="1" ht="16.5" customHeight="1">
      <c r="A46" s="180" t="s">
        <v>10</v>
      </c>
      <c r="B46" s="58">
        <f t="shared" si="16"/>
        <v>10</v>
      </c>
      <c r="C46" s="57">
        <f t="shared" si="16"/>
        <v>8</v>
      </c>
      <c r="D46" s="59">
        <f t="shared" si="16"/>
        <v>19</v>
      </c>
      <c r="E46" s="58">
        <f t="shared" si="16"/>
        <v>12</v>
      </c>
      <c r="F46" s="57">
        <f aca="true" t="shared" si="19" ref="F46:AE46">SUM(F6,F10,F14,F18,F22,F26,F30,F34,F38,F42)</f>
        <v>10</v>
      </c>
      <c r="G46" s="59">
        <f t="shared" si="19"/>
        <v>10</v>
      </c>
      <c r="H46" s="58">
        <f t="shared" si="19"/>
        <v>14</v>
      </c>
      <c r="I46" s="57">
        <f t="shared" si="19"/>
        <v>6</v>
      </c>
      <c r="J46" s="59">
        <f t="shared" si="19"/>
        <v>14</v>
      </c>
      <c r="K46" s="58">
        <f t="shared" si="19"/>
        <v>11</v>
      </c>
      <c r="L46" s="57">
        <f t="shared" si="19"/>
        <v>10</v>
      </c>
      <c r="M46" s="59">
        <f t="shared" si="19"/>
        <v>11</v>
      </c>
      <c r="N46" s="58">
        <f t="shared" si="19"/>
        <v>15</v>
      </c>
      <c r="O46" s="57">
        <f t="shared" si="19"/>
        <v>7</v>
      </c>
      <c r="P46" s="59">
        <f t="shared" si="19"/>
        <v>11</v>
      </c>
      <c r="Q46" s="58">
        <f t="shared" si="19"/>
        <v>5</v>
      </c>
      <c r="R46" s="57">
        <f t="shared" si="19"/>
        <v>6</v>
      </c>
      <c r="S46" s="59">
        <f t="shared" si="19"/>
        <v>22</v>
      </c>
      <c r="T46" s="58">
        <f t="shared" si="19"/>
        <v>16</v>
      </c>
      <c r="U46" s="57">
        <f t="shared" si="19"/>
        <v>4</v>
      </c>
      <c r="V46" s="59">
        <f t="shared" si="19"/>
        <v>14</v>
      </c>
      <c r="W46" s="58">
        <f t="shared" si="19"/>
        <v>16</v>
      </c>
      <c r="X46" s="57">
        <f t="shared" si="19"/>
        <v>7</v>
      </c>
      <c r="Y46" s="59">
        <f t="shared" si="19"/>
        <v>9</v>
      </c>
      <c r="Z46" s="58">
        <f t="shared" si="19"/>
        <v>16</v>
      </c>
      <c r="AA46" s="57">
        <f t="shared" si="19"/>
        <v>9</v>
      </c>
      <c r="AB46" s="59">
        <f t="shared" si="19"/>
        <v>6</v>
      </c>
      <c r="AC46" s="58">
        <f t="shared" si="19"/>
        <v>13</v>
      </c>
      <c r="AD46" s="57">
        <f t="shared" si="19"/>
        <v>9</v>
      </c>
      <c r="AE46" s="59">
        <f t="shared" si="19"/>
        <v>12</v>
      </c>
      <c r="AF46" s="60"/>
      <c r="AG46" s="61">
        <f>SUM(AG7+AG11+AG15+AG19+AG23+AG27+AG31+AG35+AG39+AG43)/2</f>
        <v>166</v>
      </c>
      <c r="AH46" s="54"/>
      <c r="AI46" s="54"/>
      <c r="AJ46" s="54"/>
      <c r="AK46" s="54"/>
      <c r="AL46" s="54"/>
      <c r="AM46" s="54"/>
    </row>
    <row r="47" spans="1:39" ht="16.5" customHeight="1">
      <c r="A47" s="181"/>
      <c r="B47" s="40" t="s">
        <v>16</v>
      </c>
      <c r="C47" s="6" t="s">
        <v>15</v>
      </c>
      <c r="D47" s="41" t="s">
        <v>14</v>
      </c>
      <c r="E47" s="40" t="s">
        <v>16</v>
      </c>
      <c r="F47" s="6" t="s">
        <v>15</v>
      </c>
      <c r="G47" s="41" t="s">
        <v>14</v>
      </c>
      <c r="H47" s="40" t="s">
        <v>16</v>
      </c>
      <c r="I47" s="6" t="s">
        <v>15</v>
      </c>
      <c r="J47" s="41" t="s">
        <v>14</v>
      </c>
      <c r="K47" s="40" t="s">
        <v>16</v>
      </c>
      <c r="L47" s="6" t="s">
        <v>15</v>
      </c>
      <c r="M47" s="41" t="s">
        <v>14</v>
      </c>
      <c r="N47" s="40" t="s">
        <v>16</v>
      </c>
      <c r="O47" s="6" t="s">
        <v>15</v>
      </c>
      <c r="P47" s="41" t="s">
        <v>14</v>
      </c>
      <c r="Q47" s="40" t="s">
        <v>16</v>
      </c>
      <c r="R47" s="6" t="s">
        <v>15</v>
      </c>
      <c r="S47" s="41" t="s">
        <v>14</v>
      </c>
      <c r="T47" s="40" t="s">
        <v>16</v>
      </c>
      <c r="U47" s="6" t="s">
        <v>15</v>
      </c>
      <c r="V47" s="41" t="s">
        <v>14</v>
      </c>
      <c r="W47" s="40" t="s">
        <v>16</v>
      </c>
      <c r="X47" s="6" t="s">
        <v>15</v>
      </c>
      <c r="Y47" s="41" t="s">
        <v>14</v>
      </c>
      <c r="Z47" s="40" t="s">
        <v>16</v>
      </c>
      <c r="AA47" s="6" t="s">
        <v>15</v>
      </c>
      <c r="AB47" s="41" t="s">
        <v>14</v>
      </c>
      <c r="AC47" s="40" t="s">
        <v>16</v>
      </c>
      <c r="AD47" s="6" t="s">
        <v>15</v>
      </c>
      <c r="AE47" s="41" t="s">
        <v>14</v>
      </c>
      <c r="AF47" s="3"/>
      <c r="AG47" s="8"/>
      <c r="AH47" s="4"/>
      <c r="AI47" s="4"/>
      <c r="AJ47" s="4"/>
      <c r="AK47" s="4"/>
      <c r="AL47" s="4"/>
      <c r="AM47" s="4"/>
    </row>
    <row r="48" spans="1:39" ht="91.5" customHeight="1">
      <c r="A48" s="1" t="s">
        <v>0</v>
      </c>
      <c r="B48" s="162" t="s">
        <v>33</v>
      </c>
      <c r="C48" s="163"/>
      <c r="D48" s="164"/>
      <c r="E48" s="162" t="s">
        <v>2</v>
      </c>
      <c r="F48" s="163"/>
      <c r="G48" s="164"/>
      <c r="H48" s="162" t="s">
        <v>24</v>
      </c>
      <c r="I48" s="163"/>
      <c r="J48" s="164"/>
      <c r="K48" s="197" t="s">
        <v>34</v>
      </c>
      <c r="L48" s="198"/>
      <c r="M48" s="199"/>
      <c r="N48" s="162" t="s">
        <v>1</v>
      </c>
      <c r="O48" s="163"/>
      <c r="P48" s="164"/>
      <c r="Q48" s="162" t="s">
        <v>35</v>
      </c>
      <c r="R48" s="163"/>
      <c r="S48" s="164"/>
      <c r="T48" s="162" t="s">
        <v>13</v>
      </c>
      <c r="U48" s="163"/>
      <c r="V48" s="164"/>
      <c r="W48" s="168" t="s">
        <v>39</v>
      </c>
      <c r="X48" s="169"/>
      <c r="Y48" s="170"/>
      <c r="Z48" s="162" t="s">
        <v>12</v>
      </c>
      <c r="AA48" s="163"/>
      <c r="AB48" s="164"/>
      <c r="AC48" s="162" t="s">
        <v>18</v>
      </c>
      <c r="AD48" s="163"/>
      <c r="AE48" s="164"/>
      <c r="AF48" s="5"/>
      <c r="AG48" s="2" t="s">
        <v>11</v>
      </c>
      <c r="AH48" s="4"/>
      <c r="AI48" s="4"/>
      <c r="AJ48" s="4"/>
      <c r="AK48" s="4"/>
      <c r="AL48" s="4"/>
      <c r="AM48" s="4"/>
    </row>
  </sheetData>
  <mergeCells count="121">
    <mergeCell ref="AC48:AE48"/>
    <mergeCell ref="AC39:AE39"/>
    <mergeCell ref="AC27:AE27"/>
    <mergeCell ref="AC31:AE31"/>
    <mergeCell ref="AC1:AE1"/>
    <mergeCell ref="AC7:AE7"/>
    <mergeCell ref="AC11:AE11"/>
    <mergeCell ref="AC15:AE15"/>
    <mergeCell ref="AC19:AE19"/>
    <mergeCell ref="AC23:AE23"/>
    <mergeCell ref="AC35:AE35"/>
    <mergeCell ref="T23:V23"/>
    <mergeCell ref="T27:V27"/>
    <mergeCell ref="T19:V19"/>
    <mergeCell ref="W23:Y23"/>
    <mergeCell ref="W48:Y48"/>
    <mergeCell ref="Z11:AB11"/>
    <mergeCell ref="W27:Y27"/>
    <mergeCell ref="W31:Y31"/>
    <mergeCell ref="Z31:AB31"/>
    <mergeCell ref="Z27:AB27"/>
    <mergeCell ref="Z48:AB48"/>
    <mergeCell ref="W19:Y19"/>
    <mergeCell ref="W39:Y39"/>
    <mergeCell ref="W11:Y11"/>
    <mergeCell ref="T48:V48"/>
    <mergeCell ref="N39:P39"/>
    <mergeCell ref="Q39:S39"/>
    <mergeCell ref="N48:P48"/>
    <mergeCell ref="Q43:S43"/>
    <mergeCell ref="N43:P43"/>
    <mergeCell ref="T39:V39"/>
    <mergeCell ref="Q35:S35"/>
    <mergeCell ref="T43:V43"/>
    <mergeCell ref="W43:Y43"/>
    <mergeCell ref="Z43:AB43"/>
    <mergeCell ref="T35:V35"/>
    <mergeCell ref="B39:D39"/>
    <mergeCell ref="E39:G39"/>
    <mergeCell ref="H39:J39"/>
    <mergeCell ref="K39:M39"/>
    <mergeCell ref="N7:P7"/>
    <mergeCell ref="Q7:S7"/>
    <mergeCell ref="Q11:S11"/>
    <mergeCell ref="N1:P1"/>
    <mergeCell ref="T11:V11"/>
    <mergeCell ref="A24:A27"/>
    <mergeCell ref="B27:D27"/>
    <mergeCell ref="E27:G27"/>
    <mergeCell ref="E23:G23"/>
    <mergeCell ref="N27:P27"/>
    <mergeCell ref="H19:J19"/>
    <mergeCell ref="N11:P11"/>
    <mergeCell ref="Q19:S19"/>
    <mergeCell ref="Q23:S23"/>
    <mergeCell ref="Q31:S31"/>
    <mergeCell ref="B43:D43"/>
    <mergeCell ref="Q48:S48"/>
    <mergeCell ref="B48:D48"/>
    <mergeCell ref="E48:G48"/>
    <mergeCell ref="H48:J48"/>
    <mergeCell ref="K48:M48"/>
    <mergeCell ref="E43:G43"/>
    <mergeCell ref="H43:J43"/>
    <mergeCell ref="K43:M43"/>
    <mergeCell ref="Z1:AB1"/>
    <mergeCell ref="Z7:AB7"/>
    <mergeCell ref="Z35:AB35"/>
    <mergeCell ref="Z15:AB15"/>
    <mergeCell ref="Z19:AB19"/>
    <mergeCell ref="Z23:AB23"/>
    <mergeCell ref="N35:P35"/>
    <mergeCell ref="N31:P31"/>
    <mergeCell ref="E15:G15"/>
    <mergeCell ref="N19:P19"/>
    <mergeCell ref="K31:M31"/>
    <mergeCell ref="E35:G35"/>
    <mergeCell ref="E31:G31"/>
    <mergeCell ref="H35:J35"/>
    <mergeCell ref="H31:J31"/>
    <mergeCell ref="N15:P15"/>
    <mergeCell ref="B1:D1"/>
    <mergeCell ref="K1:M1"/>
    <mergeCell ref="K7:M7"/>
    <mergeCell ref="H7:J7"/>
    <mergeCell ref="E1:G1"/>
    <mergeCell ref="E7:G7"/>
    <mergeCell ref="H11:J11"/>
    <mergeCell ref="K11:M11"/>
    <mergeCell ref="H1:J1"/>
    <mergeCell ref="W15:Y15"/>
    <mergeCell ref="K15:M15"/>
    <mergeCell ref="T1:V1"/>
    <mergeCell ref="T7:V7"/>
    <mergeCell ref="Q15:S15"/>
    <mergeCell ref="T15:V15"/>
    <mergeCell ref="W1:Y1"/>
    <mergeCell ref="B35:D35"/>
    <mergeCell ref="B23:D23"/>
    <mergeCell ref="K35:M35"/>
    <mergeCell ref="E19:G19"/>
    <mergeCell ref="B31:D31"/>
    <mergeCell ref="K27:M27"/>
    <mergeCell ref="K23:M23"/>
    <mergeCell ref="H27:J27"/>
    <mergeCell ref="H23:J23"/>
    <mergeCell ref="W7:Y7"/>
    <mergeCell ref="Q1:S1"/>
    <mergeCell ref="A46:A47"/>
    <mergeCell ref="A28:A31"/>
    <mergeCell ref="A32:A35"/>
    <mergeCell ref="A36:A39"/>
    <mergeCell ref="A40:A43"/>
    <mergeCell ref="A4:A7"/>
    <mergeCell ref="A16:A19"/>
    <mergeCell ref="B11:D11"/>
    <mergeCell ref="A20:A23"/>
    <mergeCell ref="A8:A11"/>
    <mergeCell ref="A12:A15"/>
    <mergeCell ref="B15:D15"/>
    <mergeCell ref="B19:D19"/>
  </mergeCells>
  <printOptions/>
  <pageMargins left="0" right="0" top="0" bottom="0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oglio51"/>
  <dimension ref="A1:AY64"/>
  <sheetViews>
    <sheetView zoomScale="60" zoomScaleNormal="60" workbookViewId="0" topLeftCell="A1">
      <selection activeCell="A1" sqref="A1"/>
    </sheetView>
  </sheetViews>
  <sheetFormatPr defaultColWidth="9.140625" defaultRowHeight="12.75"/>
  <cols>
    <col min="1" max="1" width="17.140625" style="0" customWidth="1"/>
    <col min="2" max="43" width="4.28125" style="0" customWidth="1"/>
    <col min="44" max="44" width="15.421875" style="0" customWidth="1"/>
  </cols>
  <sheetData>
    <row r="1" spans="1:51" ht="91.5" customHeight="1">
      <c r="A1" s="1" t="s">
        <v>0</v>
      </c>
      <c r="B1" s="162" t="s">
        <v>4</v>
      </c>
      <c r="C1" s="163"/>
      <c r="D1" s="164"/>
      <c r="E1" s="162" t="s">
        <v>2</v>
      </c>
      <c r="F1" s="163"/>
      <c r="G1" s="164"/>
      <c r="H1" s="162" t="s">
        <v>24</v>
      </c>
      <c r="I1" s="163"/>
      <c r="J1" s="164"/>
      <c r="K1" s="197" t="s">
        <v>25</v>
      </c>
      <c r="L1" s="198"/>
      <c r="M1" s="199"/>
      <c r="N1" s="197" t="s">
        <v>7</v>
      </c>
      <c r="O1" s="198"/>
      <c r="P1" s="199"/>
      <c r="Q1" s="162" t="s">
        <v>26</v>
      </c>
      <c r="R1" s="163"/>
      <c r="S1" s="164"/>
      <c r="T1" s="162" t="s">
        <v>1</v>
      </c>
      <c r="U1" s="163"/>
      <c r="V1" s="164"/>
      <c r="W1" s="162" t="s">
        <v>28</v>
      </c>
      <c r="X1" s="163"/>
      <c r="Y1" s="164"/>
      <c r="Z1" s="162" t="s">
        <v>3</v>
      </c>
      <c r="AA1" s="203"/>
      <c r="AB1" s="204"/>
      <c r="AC1" s="162" t="s">
        <v>13</v>
      </c>
      <c r="AD1" s="163"/>
      <c r="AE1" s="164"/>
      <c r="AF1" s="162" t="s">
        <v>27</v>
      </c>
      <c r="AG1" s="163"/>
      <c r="AH1" s="164"/>
      <c r="AI1" s="162" t="s">
        <v>32</v>
      </c>
      <c r="AJ1" s="163"/>
      <c r="AK1" s="164"/>
      <c r="AL1" s="162" t="s">
        <v>31</v>
      </c>
      <c r="AM1" s="163"/>
      <c r="AN1" s="164"/>
      <c r="AO1" s="162" t="s">
        <v>18</v>
      </c>
      <c r="AP1" s="163"/>
      <c r="AQ1" s="164"/>
      <c r="AR1" s="5"/>
      <c r="AS1" s="2" t="s">
        <v>11</v>
      </c>
      <c r="AT1" s="4"/>
      <c r="AU1" s="4"/>
      <c r="AV1" s="4"/>
      <c r="AW1" s="4"/>
      <c r="AX1" s="4"/>
      <c r="AY1" s="4"/>
    </row>
    <row r="2" spans="1:51" ht="16.5" customHeight="1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3"/>
      <c r="AS2" s="8"/>
      <c r="AT2" s="4"/>
      <c r="AU2" s="4"/>
      <c r="AV2" s="4"/>
      <c r="AW2" s="4"/>
      <c r="AX2" s="4"/>
      <c r="AY2" s="4"/>
    </row>
    <row r="3" spans="1:51" ht="16.5" customHeight="1">
      <c r="A3" s="33"/>
      <c r="B3" s="14" t="s">
        <v>14</v>
      </c>
      <c r="C3" s="15" t="s">
        <v>15</v>
      </c>
      <c r="D3" s="16" t="s">
        <v>16</v>
      </c>
      <c r="E3" s="14" t="s">
        <v>14</v>
      </c>
      <c r="F3" s="15" t="s">
        <v>15</v>
      </c>
      <c r="G3" s="16" t="s">
        <v>16</v>
      </c>
      <c r="H3" s="14" t="s">
        <v>14</v>
      </c>
      <c r="I3" s="15" t="s">
        <v>15</v>
      </c>
      <c r="J3" s="16" t="s">
        <v>16</v>
      </c>
      <c r="K3" s="14" t="s">
        <v>14</v>
      </c>
      <c r="L3" s="15" t="s">
        <v>15</v>
      </c>
      <c r="M3" s="16" t="s">
        <v>16</v>
      </c>
      <c r="N3" s="14" t="s">
        <v>14</v>
      </c>
      <c r="O3" s="15" t="s">
        <v>15</v>
      </c>
      <c r="P3" s="16" t="s">
        <v>16</v>
      </c>
      <c r="Q3" s="14" t="s">
        <v>14</v>
      </c>
      <c r="R3" s="15" t="s">
        <v>15</v>
      </c>
      <c r="S3" s="16" t="s">
        <v>16</v>
      </c>
      <c r="T3" s="14" t="s">
        <v>14</v>
      </c>
      <c r="U3" s="15" t="s">
        <v>15</v>
      </c>
      <c r="V3" s="16" t="s">
        <v>16</v>
      </c>
      <c r="W3" s="14" t="s">
        <v>14</v>
      </c>
      <c r="X3" s="15" t="s">
        <v>15</v>
      </c>
      <c r="Y3" s="16" t="s">
        <v>16</v>
      </c>
      <c r="Z3" s="14" t="s">
        <v>14</v>
      </c>
      <c r="AA3" s="15" t="s">
        <v>15</v>
      </c>
      <c r="AB3" s="16" t="s">
        <v>16</v>
      </c>
      <c r="AC3" s="14" t="s">
        <v>14</v>
      </c>
      <c r="AD3" s="15" t="s">
        <v>15</v>
      </c>
      <c r="AE3" s="16" t="s">
        <v>16</v>
      </c>
      <c r="AF3" s="14" t="s">
        <v>14</v>
      </c>
      <c r="AG3" s="15" t="s">
        <v>15</v>
      </c>
      <c r="AH3" s="16" t="s">
        <v>16</v>
      </c>
      <c r="AI3" s="14" t="s">
        <v>14</v>
      </c>
      <c r="AJ3" s="15" t="s">
        <v>15</v>
      </c>
      <c r="AK3" s="16" t="s">
        <v>16</v>
      </c>
      <c r="AL3" s="14" t="s">
        <v>14</v>
      </c>
      <c r="AM3" s="15" t="s">
        <v>15</v>
      </c>
      <c r="AN3" s="16" t="s">
        <v>16</v>
      </c>
      <c r="AO3" s="14" t="s">
        <v>14</v>
      </c>
      <c r="AP3" s="15" t="s">
        <v>15</v>
      </c>
      <c r="AQ3" s="16" t="s">
        <v>16</v>
      </c>
      <c r="AR3" s="3"/>
      <c r="AS3" s="8"/>
      <c r="AT3" s="4"/>
      <c r="AU3" s="4"/>
      <c r="AV3" s="4"/>
      <c r="AW3" s="4"/>
      <c r="AX3" s="4"/>
      <c r="AY3" s="4"/>
    </row>
    <row r="4" spans="1:51" ht="16.5" customHeight="1">
      <c r="A4" s="194" t="s">
        <v>4</v>
      </c>
      <c r="B4" s="23"/>
      <c r="C4" s="24"/>
      <c r="D4" s="25"/>
      <c r="E4" s="17"/>
      <c r="F4" s="18">
        <v>1</v>
      </c>
      <c r="G4" s="19">
        <v>1</v>
      </c>
      <c r="H4" s="17"/>
      <c r="I4" s="18">
        <v>2</v>
      </c>
      <c r="J4" s="19"/>
      <c r="K4" s="17">
        <v>2</v>
      </c>
      <c r="L4" s="18"/>
      <c r="M4" s="19"/>
      <c r="N4" s="17">
        <v>2</v>
      </c>
      <c r="O4" s="18"/>
      <c r="P4" s="19"/>
      <c r="Q4" s="17"/>
      <c r="R4" s="18">
        <v>1</v>
      </c>
      <c r="S4" s="19">
        <v>2</v>
      </c>
      <c r="T4" s="17">
        <v>2</v>
      </c>
      <c r="U4" s="18"/>
      <c r="V4" s="19"/>
      <c r="W4" s="17">
        <v>1</v>
      </c>
      <c r="X4" s="18">
        <v>1</v>
      </c>
      <c r="Y4" s="19"/>
      <c r="Z4" s="17"/>
      <c r="AA4" s="18">
        <v>1</v>
      </c>
      <c r="AB4" s="19">
        <v>1</v>
      </c>
      <c r="AC4" s="17">
        <v>1</v>
      </c>
      <c r="AD4" s="18">
        <v>1</v>
      </c>
      <c r="AE4" s="19"/>
      <c r="AF4" s="17">
        <v>1</v>
      </c>
      <c r="AG4" s="18"/>
      <c r="AH4" s="19">
        <v>1</v>
      </c>
      <c r="AI4" s="17">
        <v>1</v>
      </c>
      <c r="AJ4" s="18">
        <v>1</v>
      </c>
      <c r="AK4" s="19"/>
      <c r="AL4" s="17">
        <v>2</v>
      </c>
      <c r="AM4" s="18"/>
      <c r="AN4" s="19"/>
      <c r="AO4" s="17">
        <v>1</v>
      </c>
      <c r="AP4" s="18">
        <v>1</v>
      </c>
      <c r="AQ4" s="19"/>
      <c r="AR4" s="5" t="s">
        <v>8</v>
      </c>
      <c r="AS4" s="13"/>
      <c r="AT4" s="4"/>
      <c r="AU4" s="4"/>
      <c r="AV4" s="4"/>
      <c r="AW4" s="4"/>
      <c r="AX4" s="4"/>
      <c r="AY4" s="4"/>
    </row>
    <row r="5" spans="1:51" ht="16.5" customHeight="1">
      <c r="A5" s="195"/>
      <c r="B5" s="26"/>
      <c r="C5" s="27"/>
      <c r="D5" s="28"/>
      <c r="E5" s="20"/>
      <c r="F5" s="21"/>
      <c r="G5" s="22"/>
      <c r="H5" s="20"/>
      <c r="I5" s="21"/>
      <c r="J5" s="22"/>
      <c r="K5" s="20"/>
      <c r="L5" s="21"/>
      <c r="M5" s="22"/>
      <c r="N5" s="20"/>
      <c r="O5" s="21"/>
      <c r="P5" s="22"/>
      <c r="Q5" s="20"/>
      <c r="R5" s="21"/>
      <c r="S5" s="22"/>
      <c r="T5" s="20"/>
      <c r="U5" s="21"/>
      <c r="V5" s="22"/>
      <c r="W5" s="20"/>
      <c r="X5" s="21"/>
      <c r="Y5" s="22"/>
      <c r="Z5" s="20"/>
      <c r="AA5" s="21"/>
      <c r="AB5" s="22"/>
      <c r="AC5" s="20"/>
      <c r="AD5" s="21"/>
      <c r="AE5" s="22"/>
      <c r="AF5" s="20"/>
      <c r="AG5" s="21"/>
      <c r="AH5" s="22">
        <v>2</v>
      </c>
      <c r="AI5" s="20">
        <v>2</v>
      </c>
      <c r="AJ5" s="21"/>
      <c r="AK5" s="22"/>
      <c r="AL5" s="20"/>
      <c r="AM5" s="21"/>
      <c r="AN5" s="22"/>
      <c r="AO5" s="20"/>
      <c r="AP5" s="21"/>
      <c r="AQ5" s="22"/>
      <c r="AR5" s="5" t="s">
        <v>9</v>
      </c>
      <c r="AS5" s="11"/>
      <c r="AT5" s="4"/>
      <c r="AU5" s="4"/>
      <c r="AV5" s="4"/>
      <c r="AW5" s="4"/>
      <c r="AX5" s="4"/>
      <c r="AY5" s="4"/>
    </row>
    <row r="6" spans="1:51" s="55" customFormat="1" ht="16.5" customHeight="1">
      <c r="A6" s="195"/>
      <c r="B6" s="46"/>
      <c r="C6" s="47"/>
      <c r="D6" s="48"/>
      <c r="E6" s="49">
        <f aca="true" t="shared" si="0" ref="E6:AK6">SUM(E4:E5)</f>
        <v>0</v>
      </c>
      <c r="F6" s="50">
        <f t="shared" si="0"/>
        <v>1</v>
      </c>
      <c r="G6" s="51">
        <f t="shared" si="0"/>
        <v>1</v>
      </c>
      <c r="H6" s="49">
        <f t="shared" si="0"/>
        <v>0</v>
      </c>
      <c r="I6" s="50">
        <f t="shared" si="0"/>
        <v>2</v>
      </c>
      <c r="J6" s="51">
        <f t="shared" si="0"/>
        <v>0</v>
      </c>
      <c r="K6" s="49">
        <f t="shared" si="0"/>
        <v>2</v>
      </c>
      <c r="L6" s="50">
        <f t="shared" si="0"/>
        <v>0</v>
      </c>
      <c r="M6" s="51">
        <f t="shared" si="0"/>
        <v>0</v>
      </c>
      <c r="N6" s="49">
        <f t="shared" si="0"/>
        <v>2</v>
      </c>
      <c r="O6" s="50">
        <f t="shared" si="0"/>
        <v>0</v>
      </c>
      <c r="P6" s="51">
        <f t="shared" si="0"/>
        <v>0</v>
      </c>
      <c r="Q6" s="49">
        <f t="shared" si="0"/>
        <v>0</v>
      </c>
      <c r="R6" s="50">
        <f t="shared" si="0"/>
        <v>1</v>
      </c>
      <c r="S6" s="51">
        <f t="shared" si="0"/>
        <v>2</v>
      </c>
      <c r="T6" s="49">
        <f t="shared" si="0"/>
        <v>2</v>
      </c>
      <c r="U6" s="50">
        <f t="shared" si="0"/>
        <v>0</v>
      </c>
      <c r="V6" s="51">
        <f t="shared" si="0"/>
        <v>0</v>
      </c>
      <c r="W6" s="49">
        <f t="shared" si="0"/>
        <v>1</v>
      </c>
      <c r="X6" s="50">
        <f t="shared" si="0"/>
        <v>1</v>
      </c>
      <c r="Y6" s="51">
        <f t="shared" si="0"/>
        <v>0</v>
      </c>
      <c r="Z6" s="49">
        <f t="shared" si="0"/>
        <v>0</v>
      </c>
      <c r="AA6" s="50">
        <f t="shared" si="0"/>
        <v>1</v>
      </c>
      <c r="AB6" s="51">
        <f t="shared" si="0"/>
        <v>1</v>
      </c>
      <c r="AC6" s="49">
        <f t="shared" si="0"/>
        <v>1</v>
      </c>
      <c r="AD6" s="50">
        <f t="shared" si="0"/>
        <v>1</v>
      </c>
      <c r="AE6" s="51">
        <f t="shared" si="0"/>
        <v>0</v>
      </c>
      <c r="AF6" s="49">
        <f t="shared" si="0"/>
        <v>1</v>
      </c>
      <c r="AG6" s="50">
        <f t="shared" si="0"/>
        <v>0</v>
      </c>
      <c r="AH6" s="51">
        <f t="shared" si="0"/>
        <v>3</v>
      </c>
      <c r="AI6" s="49">
        <f t="shared" si="0"/>
        <v>3</v>
      </c>
      <c r="AJ6" s="50">
        <f t="shared" si="0"/>
        <v>1</v>
      </c>
      <c r="AK6" s="51">
        <f t="shared" si="0"/>
        <v>0</v>
      </c>
      <c r="AL6" s="49">
        <f aca="true" t="shared" si="1" ref="AL6:AQ6">SUM(AL4:AL5)</f>
        <v>2</v>
      </c>
      <c r="AM6" s="50">
        <f t="shared" si="1"/>
        <v>0</v>
      </c>
      <c r="AN6" s="51">
        <f t="shared" si="1"/>
        <v>0</v>
      </c>
      <c r="AO6" s="49">
        <f t="shared" si="1"/>
        <v>1</v>
      </c>
      <c r="AP6" s="50">
        <f t="shared" si="1"/>
        <v>1</v>
      </c>
      <c r="AQ6" s="51">
        <f t="shared" si="1"/>
        <v>0</v>
      </c>
      <c r="AR6" s="52" t="s">
        <v>10</v>
      </c>
      <c r="AS6" s="53"/>
      <c r="AT6" s="54"/>
      <c r="AU6" s="54"/>
      <c r="AV6" s="54"/>
      <c r="AW6" s="54"/>
      <c r="AX6" s="54"/>
      <c r="AY6" s="54"/>
    </row>
    <row r="7" spans="1:51" ht="16.5" customHeight="1">
      <c r="A7" s="196"/>
      <c r="B7" s="30"/>
      <c r="C7" s="31"/>
      <c r="D7" s="32"/>
      <c r="E7" s="157">
        <f>SUM(E6:G6)</f>
        <v>2</v>
      </c>
      <c r="F7" s="158"/>
      <c r="G7" s="159"/>
      <c r="H7" s="157">
        <f>SUM(H6:J6)</f>
        <v>2</v>
      </c>
      <c r="I7" s="158"/>
      <c r="J7" s="159"/>
      <c r="K7" s="157">
        <f>SUM(K6:M6)</f>
        <v>2</v>
      </c>
      <c r="L7" s="158"/>
      <c r="M7" s="159"/>
      <c r="N7" s="157">
        <f>SUM(N6:P6)</f>
        <v>2</v>
      </c>
      <c r="O7" s="158"/>
      <c r="P7" s="159"/>
      <c r="Q7" s="157">
        <f>SUM(Q6:S6)</f>
        <v>3</v>
      </c>
      <c r="R7" s="158"/>
      <c r="S7" s="159"/>
      <c r="T7" s="157">
        <f>SUM(T6:V6)</f>
        <v>2</v>
      </c>
      <c r="U7" s="158"/>
      <c r="V7" s="159"/>
      <c r="W7" s="157">
        <f>SUM(W6:Y6)</f>
        <v>2</v>
      </c>
      <c r="X7" s="158"/>
      <c r="Y7" s="159"/>
      <c r="Z7" s="157">
        <f>SUM(Z6:AB6)</f>
        <v>2</v>
      </c>
      <c r="AA7" s="158"/>
      <c r="AB7" s="159"/>
      <c r="AC7" s="157">
        <f>SUM(AC6:AE6)</f>
        <v>2</v>
      </c>
      <c r="AD7" s="158"/>
      <c r="AE7" s="159"/>
      <c r="AF7" s="157">
        <f>SUM(AF6:AH6)</f>
        <v>4</v>
      </c>
      <c r="AG7" s="158"/>
      <c r="AH7" s="159"/>
      <c r="AI7" s="157">
        <f>SUM(AI6:AK6)</f>
        <v>4</v>
      </c>
      <c r="AJ7" s="158"/>
      <c r="AK7" s="159"/>
      <c r="AL7" s="157">
        <f>SUM(AL6:AN6)</f>
        <v>2</v>
      </c>
      <c r="AM7" s="158"/>
      <c r="AN7" s="159"/>
      <c r="AO7" s="157">
        <f>SUM(AO6:AQ6)</f>
        <v>2</v>
      </c>
      <c r="AP7" s="158"/>
      <c r="AQ7" s="159"/>
      <c r="AR7" s="6" t="s">
        <v>17</v>
      </c>
      <c r="AS7" s="12">
        <f>SUM(B7:AQ7)</f>
        <v>31</v>
      </c>
      <c r="AT7" s="4"/>
      <c r="AU7" s="4"/>
      <c r="AV7" s="4"/>
      <c r="AW7" s="4"/>
      <c r="AX7" s="4"/>
      <c r="AY7" s="4"/>
    </row>
    <row r="8" spans="1:51" ht="16.5" customHeight="1">
      <c r="A8" s="194" t="s">
        <v>2</v>
      </c>
      <c r="B8" s="17">
        <v>1</v>
      </c>
      <c r="C8" s="18">
        <v>1</v>
      </c>
      <c r="D8" s="19"/>
      <c r="E8" s="23"/>
      <c r="F8" s="24"/>
      <c r="G8" s="25"/>
      <c r="H8" s="17">
        <v>1</v>
      </c>
      <c r="I8" s="18">
        <v>1</v>
      </c>
      <c r="J8" s="19">
        <v>1</v>
      </c>
      <c r="K8" s="17">
        <v>1</v>
      </c>
      <c r="L8" s="18">
        <v>1</v>
      </c>
      <c r="M8" s="19"/>
      <c r="N8" s="17">
        <v>1</v>
      </c>
      <c r="O8" s="18">
        <v>1</v>
      </c>
      <c r="P8" s="19">
        <v>1</v>
      </c>
      <c r="Q8" s="17">
        <v>1</v>
      </c>
      <c r="R8" s="18"/>
      <c r="S8" s="19">
        <v>1</v>
      </c>
      <c r="T8" s="17">
        <v>2</v>
      </c>
      <c r="U8" s="18"/>
      <c r="V8" s="19"/>
      <c r="W8" s="17">
        <v>1</v>
      </c>
      <c r="X8" s="18">
        <v>1</v>
      </c>
      <c r="Y8" s="19"/>
      <c r="Z8" s="17">
        <v>2</v>
      </c>
      <c r="AA8" s="18"/>
      <c r="AB8" s="19"/>
      <c r="AC8" s="17">
        <v>1</v>
      </c>
      <c r="AD8" s="18"/>
      <c r="AE8" s="19">
        <v>1</v>
      </c>
      <c r="AF8" s="17"/>
      <c r="AG8" s="18">
        <v>1</v>
      </c>
      <c r="AH8" s="19">
        <v>1</v>
      </c>
      <c r="AI8" s="17">
        <v>1</v>
      </c>
      <c r="AJ8" s="18"/>
      <c r="AK8" s="19">
        <v>1</v>
      </c>
      <c r="AL8" s="17"/>
      <c r="AM8" s="18">
        <v>1</v>
      </c>
      <c r="AN8" s="19">
        <v>1</v>
      </c>
      <c r="AO8" s="17"/>
      <c r="AP8" s="18">
        <v>1</v>
      </c>
      <c r="AQ8" s="19">
        <v>1</v>
      </c>
      <c r="AR8" s="5" t="s">
        <v>8</v>
      </c>
      <c r="AS8" s="13"/>
      <c r="AT8" s="4"/>
      <c r="AU8" s="4"/>
      <c r="AV8" s="4"/>
      <c r="AW8" s="4"/>
      <c r="AX8" s="4"/>
      <c r="AY8" s="4"/>
    </row>
    <row r="9" spans="1:51" ht="16.5" customHeight="1">
      <c r="A9" s="195"/>
      <c r="B9" s="20"/>
      <c r="C9" s="21"/>
      <c r="D9" s="22"/>
      <c r="E9" s="26"/>
      <c r="F9" s="27"/>
      <c r="G9" s="28"/>
      <c r="H9" s="20"/>
      <c r="I9" s="21"/>
      <c r="J9" s="22"/>
      <c r="K9" s="20"/>
      <c r="L9" s="21"/>
      <c r="M9" s="22"/>
      <c r="N9" s="20"/>
      <c r="O9" s="21"/>
      <c r="P9" s="22"/>
      <c r="Q9" s="20">
        <v>1</v>
      </c>
      <c r="R9" s="21"/>
      <c r="S9" s="22">
        <v>1</v>
      </c>
      <c r="T9" s="20"/>
      <c r="U9" s="21"/>
      <c r="V9" s="22"/>
      <c r="W9" s="20"/>
      <c r="X9" s="21"/>
      <c r="Y9" s="22"/>
      <c r="Z9" s="20"/>
      <c r="AA9" s="21"/>
      <c r="AB9" s="22"/>
      <c r="AC9" s="20"/>
      <c r="AD9" s="21"/>
      <c r="AE9" s="22"/>
      <c r="AF9" s="20"/>
      <c r="AG9" s="21"/>
      <c r="AH9" s="22"/>
      <c r="AI9" s="20"/>
      <c r="AJ9" s="21"/>
      <c r="AK9" s="22"/>
      <c r="AL9" s="20"/>
      <c r="AM9" s="21"/>
      <c r="AN9" s="22"/>
      <c r="AO9" s="20"/>
      <c r="AP9" s="21"/>
      <c r="AQ9" s="22"/>
      <c r="AR9" s="5" t="s">
        <v>9</v>
      </c>
      <c r="AS9" s="11"/>
      <c r="AT9" s="4"/>
      <c r="AU9" s="4"/>
      <c r="AV9" s="4"/>
      <c r="AW9" s="4"/>
      <c r="AX9" s="4"/>
      <c r="AY9" s="4"/>
    </row>
    <row r="10" spans="1:51" s="55" customFormat="1" ht="16.5" customHeight="1">
      <c r="A10" s="195"/>
      <c r="B10" s="49">
        <f>SUM(B8:B9)</f>
        <v>1</v>
      </c>
      <c r="C10" s="50">
        <f>SUM(C8:C9)</f>
        <v>1</v>
      </c>
      <c r="D10" s="51">
        <f>SUM(D8:D9)</f>
        <v>0</v>
      </c>
      <c r="E10" s="46"/>
      <c r="F10" s="47"/>
      <c r="G10" s="48"/>
      <c r="H10" s="49">
        <f aca="true" t="shared" si="2" ref="H10:AK10">SUM(H8:H9)</f>
        <v>1</v>
      </c>
      <c r="I10" s="50">
        <f t="shared" si="2"/>
        <v>1</v>
      </c>
      <c r="J10" s="51">
        <f t="shared" si="2"/>
        <v>1</v>
      </c>
      <c r="K10" s="49">
        <f t="shared" si="2"/>
        <v>1</v>
      </c>
      <c r="L10" s="50">
        <f t="shared" si="2"/>
        <v>1</v>
      </c>
      <c r="M10" s="51">
        <f t="shared" si="2"/>
        <v>0</v>
      </c>
      <c r="N10" s="49">
        <f t="shared" si="2"/>
        <v>1</v>
      </c>
      <c r="O10" s="50">
        <f t="shared" si="2"/>
        <v>1</v>
      </c>
      <c r="P10" s="51">
        <f t="shared" si="2"/>
        <v>1</v>
      </c>
      <c r="Q10" s="49">
        <f t="shared" si="2"/>
        <v>2</v>
      </c>
      <c r="R10" s="50">
        <f t="shared" si="2"/>
        <v>0</v>
      </c>
      <c r="S10" s="51">
        <f t="shared" si="2"/>
        <v>2</v>
      </c>
      <c r="T10" s="49">
        <f t="shared" si="2"/>
        <v>2</v>
      </c>
      <c r="U10" s="50">
        <f t="shared" si="2"/>
        <v>0</v>
      </c>
      <c r="V10" s="51">
        <f t="shared" si="2"/>
        <v>0</v>
      </c>
      <c r="W10" s="49">
        <f t="shared" si="2"/>
        <v>1</v>
      </c>
      <c r="X10" s="50">
        <f t="shared" si="2"/>
        <v>1</v>
      </c>
      <c r="Y10" s="51">
        <f t="shared" si="2"/>
        <v>0</v>
      </c>
      <c r="Z10" s="49">
        <f t="shared" si="2"/>
        <v>2</v>
      </c>
      <c r="AA10" s="50">
        <f t="shared" si="2"/>
        <v>0</v>
      </c>
      <c r="AB10" s="51">
        <f t="shared" si="2"/>
        <v>0</v>
      </c>
      <c r="AC10" s="49">
        <f t="shared" si="2"/>
        <v>1</v>
      </c>
      <c r="AD10" s="50">
        <f t="shared" si="2"/>
        <v>0</v>
      </c>
      <c r="AE10" s="51">
        <f t="shared" si="2"/>
        <v>1</v>
      </c>
      <c r="AF10" s="49">
        <f t="shared" si="2"/>
        <v>0</v>
      </c>
      <c r="AG10" s="50">
        <f t="shared" si="2"/>
        <v>1</v>
      </c>
      <c r="AH10" s="51">
        <f t="shared" si="2"/>
        <v>1</v>
      </c>
      <c r="AI10" s="49">
        <f t="shared" si="2"/>
        <v>1</v>
      </c>
      <c r="AJ10" s="50">
        <f t="shared" si="2"/>
        <v>0</v>
      </c>
      <c r="AK10" s="51">
        <f t="shared" si="2"/>
        <v>1</v>
      </c>
      <c r="AL10" s="49">
        <f aca="true" t="shared" si="3" ref="AL10:AQ10">SUM(AL8:AL9)</f>
        <v>0</v>
      </c>
      <c r="AM10" s="50">
        <f t="shared" si="3"/>
        <v>1</v>
      </c>
      <c r="AN10" s="51">
        <f t="shared" si="3"/>
        <v>1</v>
      </c>
      <c r="AO10" s="49">
        <f t="shared" si="3"/>
        <v>0</v>
      </c>
      <c r="AP10" s="50">
        <f t="shared" si="3"/>
        <v>1</v>
      </c>
      <c r="AQ10" s="51">
        <f t="shared" si="3"/>
        <v>1</v>
      </c>
      <c r="AR10" s="52" t="s">
        <v>10</v>
      </c>
      <c r="AS10" s="53"/>
      <c r="AT10" s="54"/>
      <c r="AU10" s="54"/>
      <c r="AV10" s="54"/>
      <c r="AW10" s="54"/>
      <c r="AX10" s="54"/>
      <c r="AY10" s="54"/>
    </row>
    <row r="11" spans="1:51" ht="16.5" customHeight="1">
      <c r="A11" s="196"/>
      <c r="B11" s="157">
        <f>SUM(B10:D10)</f>
        <v>2</v>
      </c>
      <c r="C11" s="158"/>
      <c r="D11" s="159"/>
      <c r="E11" s="30"/>
      <c r="F11" s="31"/>
      <c r="G11" s="32"/>
      <c r="H11" s="157">
        <f>SUM(H10:J10)</f>
        <v>3</v>
      </c>
      <c r="I11" s="158"/>
      <c r="J11" s="159"/>
      <c r="K11" s="157">
        <f>SUM(K10:M10)</f>
        <v>2</v>
      </c>
      <c r="L11" s="158"/>
      <c r="M11" s="159"/>
      <c r="N11" s="157">
        <f>SUM(N10:P10)</f>
        <v>3</v>
      </c>
      <c r="O11" s="158"/>
      <c r="P11" s="159"/>
      <c r="Q11" s="157">
        <f>SUM(Q10:S10)</f>
        <v>4</v>
      </c>
      <c r="R11" s="158"/>
      <c r="S11" s="159"/>
      <c r="T11" s="157">
        <f>SUM(T10:V10)</f>
        <v>2</v>
      </c>
      <c r="U11" s="158"/>
      <c r="V11" s="159"/>
      <c r="W11" s="157">
        <f>SUM(W10:Y10)</f>
        <v>2</v>
      </c>
      <c r="X11" s="158"/>
      <c r="Y11" s="159"/>
      <c r="Z11" s="157">
        <f>SUM(Z10:AB10)</f>
        <v>2</v>
      </c>
      <c r="AA11" s="158"/>
      <c r="AB11" s="159"/>
      <c r="AC11" s="157">
        <f>SUM(AC10:AE10)</f>
        <v>2</v>
      </c>
      <c r="AD11" s="158"/>
      <c r="AE11" s="159"/>
      <c r="AF11" s="157">
        <f>SUM(AF10:AH10)</f>
        <v>2</v>
      </c>
      <c r="AG11" s="158"/>
      <c r="AH11" s="159"/>
      <c r="AI11" s="157">
        <f>SUM(AI10:AK10)</f>
        <v>2</v>
      </c>
      <c r="AJ11" s="158"/>
      <c r="AK11" s="159"/>
      <c r="AL11" s="157">
        <f>SUM(AL10:AN10)</f>
        <v>2</v>
      </c>
      <c r="AM11" s="158"/>
      <c r="AN11" s="159"/>
      <c r="AO11" s="157">
        <f>SUM(AO10:AQ10)</f>
        <v>2</v>
      </c>
      <c r="AP11" s="158"/>
      <c r="AQ11" s="159"/>
      <c r="AR11" s="6" t="s">
        <v>17</v>
      </c>
      <c r="AS11" s="12">
        <f>SUM(B11:AQ11)</f>
        <v>30</v>
      </c>
      <c r="AT11" s="4"/>
      <c r="AU11" s="4"/>
      <c r="AV11" s="4"/>
      <c r="AW11" s="4"/>
      <c r="AX11" s="4"/>
      <c r="AY11" s="4"/>
    </row>
    <row r="12" spans="1:51" ht="16.5" customHeight="1">
      <c r="A12" s="194" t="s">
        <v>24</v>
      </c>
      <c r="B12" s="17"/>
      <c r="C12" s="18">
        <v>2</v>
      </c>
      <c r="D12" s="19"/>
      <c r="E12" s="17">
        <v>1</v>
      </c>
      <c r="F12" s="18">
        <v>1</v>
      </c>
      <c r="G12" s="19">
        <v>1</v>
      </c>
      <c r="H12" s="23"/>
      <c r="I12" s="24"/>
      <c r="J12" s="25"/>
      <c r="K12" s="17">
        <v>2</v>
      </c>
      <c r="L12" s="18"/>
      <c r="M12" s="19"/>
      <c r="N12" s="17">
        <v>1</v>
      </c>
      <c r="O12" s="18"/>
      <c r="P12" s="19">
        <v>1</v>
      </c>
      <c r="Q12" s="17">
        <v>2</v>
      </c>
      <c r="R12" s="18"/>
      <c r="S12" s="19">
        <v>1</v>
      </c>
      <c r="T12" s="17">
        <v>1</v>
      </c>
      <c r="U12" s="18"/>
      <c r="V12" s="19">
        <v>1</v>
      </c>
      <c r="W12" s="17">
        <v>1</v>
      </c>
      <c r="X12" s="18">
        <v>1</v>
      </c>
      <c r="Y12" s="19"/>
      <c r="Z12" s="17">
        <v>2</v>
      </c>
      <c r="AA12" s="18"/>
      <c r="AB12" s="19"/>
      <c r="AC12" s="17">
        <v>1</v>
      </c>
      <c r="AD12" s="18">
        <v>1</v>
      </c>
      <c r="AE12" s="19"/>
      <c r="AF12" s="17">
        <v>1</v>
      </c>
      <c r="AG12" s="18"/>
      <c r="AH12" s="19">
        <v>1</v>
      </c>
      <c r="AI12" s="17">
        <v>1</v>
      </c>
      <c r="AJ12" s="18">
        <v>1</v>
      </c>
      <c r="AK12" s="19"/>
      <c r="AL12" s="17">
        <v>1</v>
      </c>
      <c r="AM12" s="18"/>
      <c r="AN12" s="19">
        <v>1</v>
      </c>
      <c r="AO12" s="17">
        <v>1</v>
      </c>
      <c r="AP12" s="18"/>
      <c r="AQ12" s="19">
        <v>1</v>
      </c>
      <c r="AR12" s="5" t="s">
        <v>8</v>
      </c>
      <c r="AS12" s="11"/>
      <c r="AT12" s="4"/>
      <c r="AU12" s="4"/>
      <c r="AV12" s="4"/>
      <c r="AW12" s="4"/>
      <c r="AX12" s="4"/>
      <c r="AY12" s="4"/>
    </row>
    <row r="13" spans="1:51" ht="16.5" customHeight="1">
      <c r="A13" s="195"/>
      <c r="B13" s="20"/>
      <c r="C13" s="21"/>
      <c r="D13" s="22"/>
      <c r="E13" s="20"/>
      <c r="F13" s="21"/>
      <c r="G13" s="22"/>
      <c r="H13" s="26"/>
      <c r="I13" s="27"/>
      <c r="J13" s="28"/>
      <c r="K13" s="20"/>
      <c r="L13" s="21"/>
      <c r="M13" s="22"/>
      <c r="N13" s="20"/>
      <c r="O13" s="21"/>
      <c r="P13" s="22"/>
      <c r="Q13" s="20">
        <v>1</v>
      </c>
      <c r="R13" s="21"/>
      <c r="S13" s="22">
        <v>1</v>
      </c>
      <c r="T13" s="20">
        <v>1</v>
      </c>
      <c r="U13" s="21">
        <v>1</v>
      </c>
      <c r="V13" s="22"/>
      <c r="W13" s="20"/>
      <c r="X13" s="21"/>
      <c r="Y13" s="22"/>
      <c r="Z13" s="20">
        <v>1</v>
      </c>
      <c r="AA13" s="21">
        <v>1</v>
      </c>
      <c r="AB13" s="22"/>
      <c r="AC13" s="20"/>
      <c r="AD13" s="21"/>
      <c r="AE13" s="22"/>
      <c r="AF13" s="20"/>
      <c r="AG13" s="21"/>
      <c r="AH13" s="22"/>
      <c r="AI13" s="20"/>
      <c r="AJ13" s="21"/>
      <c r="AK13" s="22"/>
      <c r="AL13" s="20"/>
      <c r="AM13" s="21"/>
      <c r="AN13" s="22"/>
      <c r="AO13" s="20"/>
      <c r="AP13" s="21"/>
      <c r="AQ13" s="22"/>
      <c r="AR13" s="5" t="s">
        <v>9</v>
      </c>
      <c r="AS13" s="11"/>
      <c r="AT13" s="4"/>
      <c r="AU13" s="4"/>
      <c r="AV13" s="4"/>
      <c r="AW13" s="4"/>
      <c r="AX13" s="4"/>
      <c r="AY13" s="4"/>
    </row>
    <row r="14" spans="1:51" s="55" customFormat="1" ht="16.5" customHeight="1">
      <c r="A14" s="195"/>
      <c r="B14" s="49">
        <f aca="true" t="shared" si="4" ref="B14:G14">SUM(B12:B13)</f>
        <v>0</v>
      </c>
      <c r="C14" s="50">
        <f t="shared" si="4"/>
        <v>2</v>
      </c>
      <c r="D14" s="51">
        <f t="shared" si="4"/>
        <v>0</v>
      </c>
      <c r="E14" s="49">
        <f t="shared" si="4"/>
        <v>1</v>
      </c>
      <c r="F14" s="50">
        <f t="shared" si="4"/>
        <v>1</v>
      </c>
      <c r="G14" s="51">
        <f t="shared" si="4"/>
        <v>1</v>
      </c>
      <c r="H14" s="46"/>
      <c r="I14" s="47"/>
      <c r="J14" s="48"/>
      <c r="K14" s="49">
        <f aca="true" t="shared" si="5" ref="K14:AK14">SUM(K12:K13)</f>
        <v>2</v>
      </c>
      <c r="L14" s="50">
        <f t="shared" si="5"/>
        <v>0</v>
      </c>
      <c r="M14" s="51">
        <f t="shared" si="5"/>
        <v>0</v>
      </c>
      <c r="N14" s="49">
        <f t="shared" si="5"/>
        <v>1</v>
      </c>
      <c r="O14" s="50">
        <f t="shared" si="5"/>
        <v>0</v>
      </c>
      <c r="P14" s="51">
        <f t="shared" si="5"/>
        <v>1</v>
      </c>
      <c r="Q14" s="49">
        <f t="shared" si="5"/>
        <v>3</v>
      </c>
      <c r="R14" s="50">
        <f t="shared" si="5"/>
        <v>0</v>
      </c>
      <c r="S14" s="51">
        <f t="shared" si="5"/>
        <v>2</v>
      </c>
      <c r="T14" s="49">
        <f t="shared" si="5"/>
        <v>2</v>
      </c>
      <c r="U14" s="50">
        <f t="shared" si="5"/>
        <v>1</v>
      </c>
      <c r="V14" s="51">
        <f t="shared" si="5"/>
        <v>1</v>
      </c>
      <c r="W14" s="49">
        <f t="shared" si="5"/>
        <v>1</v>
      </c>
      <c r="X14" s="50">
        <f t="shared" si="5"/>
        <v>1</v>
      </c>
      <c r="Y14" s="51">
        <f t="shared" si="5"/>
        <v>0</v>
      </c>
      <c r="Z14" s="49">
        <f t="shared" si="5"/>
        <v>3</v>
      </c>
      <c r="AA14" s="50">
        <f t="shared" si="5"/>
        <v>1</v>
      </c>
      <c r="AB14" s="51">
        <f t="shared" si="5"/>
        <v>0</v>
      </c>
      <c r="AC14" s="49">
        <f t="shared" si="5"/>
        <v>1</v>
      </c>
      <c r="AD14" s="50">
        <f t="shared" si="5"/>
        <v>1</v>
      </c>
      <c r="AE14" s="51">
        <f t="shared" si="5"/>
        <v>0</v>
      </c>
      <c r="AF14" s="49">
        <f t="shared" si="5"/>
        <v>1</v>
      </c>
      <c r="AG14" s="50">
        <f t="shared" si="5"/>
        <v>0</v>
      </c>
      <c r="AH14" s="51">
        <f t="shared" si="5"/>
        <v>1</v>
      </c>
      <c r="AI14" s="49">
        <f t="shared" si="5"/>
        <v>1</v>
      </c>
      <c r="AJ14" s="50">
        <f t="shared" si="5"/>
        <v>1</v>
      </c>
      <c r="AK14" s="51">
        <f t="shared" si="5"/>
        <v>0</v>
      </c>
      <c r="AL14" s="49">
        <f aca="true" t="shared" si="6" ref="AL14:AQ14">SUM(AL12:AL13)</f>
        <v>1</v>
      </c>
      <c r="AM14" s="50">
        <f t="shared" si="6"/>
        <v>0</v>
      </c>
      <c r="AN14" s="51">
        <f t="shared" si="6"/>
        <v>1</v>
      </c>
      <c r="AO14" s="49">
        <f t="shared" si="6"/>
        <v>1</v>
      </c>
      <c r="AP14" s="50">
        <f t="shared" si="6"/>
        <v>0</v>
      </c>
      <c r="AQ14" s="51">
        <f t="shared" si="6"/>
        <v>1</v>
      </c>
      <c r="AR14" s="52" t="s">
        <v>10</v>
      </c>
      <c r="AS14" s="53"/>
      <c r="AT14" s="54"/>
      <c r="AU14" s="54"/>
      <c r="AV14" s="54"/>
      <c r="AW14" s="54"/>
      <c r="AX14" s="54"/>
      <c r="AY14" s="54"/>
    </row>
    <row r="15" spans="1:51" ht="16.5" customHeight="1">
      <c r="A15" s="196"/>
      <c r="B15" s="157">
        <f>SUM(B14:D14)</f>
        <v>2</v>
      </c>
      <c r="C15" s="158"/>
      <c r="D15" s="159"/>
      <c r="E15" s="157">
        <f>SUM(E14:G14)</f>
        <v>3</v>
      </c>
      <c r="F15" s="158"/>
      <c r="G15" s="159"/>
      <c r="H15" s="30"/>
      <c r="I15" s="31"/>
      <c r="J15" s="32"/>
      <c r="K15" s="157">
        <f>SUM(K14:M14)</f>
        <v>2</v>
      </c>
      <c r="L15" s="158"/>
      <c r="M15" s="159"/>
      <c r="N15" s="157">
        <f>SUM(N14:P14)</f>
        <v>2</v>
      </c>
      <c r="O15" s="158"/>
      <c r="P15" s="159"/>
      <c r="Q15" s="157">
        <f>SUM(Q14:S14)</f>
        <v>5</v>
      </c>
      <c r="R15" s="158"/>
      <c r="S15" s="159"/>
      <c r="T15" s="157">
        <f>SUM(T14:V14)</f>
        <v>4</v>
      </c>
      <c r="U15" s="158"/>
      <c r="V15" s="159"/>
      <c r="W15" s="157">
        <f>SUM(W14:Y14)</f>
        <v>2</v>
      </c>
      <c r="X15" s="158"/>
      <c r="Y15" s="159"/>
      <c r="Z15" s="157">
        <f>SUM(Z14:AB14)</f>
        <v>4</v>
      </c>
      <c r="AA15" s="158"/>
      <c r="AB15" s="159"/>
      <c r="AC15" s="157">
        <f>SUM(AC14:AE14)</f>
        <v>2</v>
      </c>
      <c r="AD15" s="158"/>
      <c r="AE15" s="159"/>
      <c r="AF15" s="157">
        <f>SUM(AF14:AH14)</f>
        <v>2</v>
      </c>
      <c r="AG15" s="158"/>
      <c r="AH15" s="159"/>
      <c r="AI15" s="157">
        <f>SUM(AI14:AK14)</f>
        <v>2</v>
      </c>
      <c r="AJ15" s="158"/>
      <c r="AK15" s="159"/>
      <c r="AL15" s="157">
        <f>SUM(AL14:AN14)</f>
        <v>2</v>
      </c>
      <c r="AM15" s="158"/>
      <c r="AN15" s="159"/>
      <c r="AO15" s="157">
        <f>SUM(AO14:AQ14)</f>
        <v>2</v>
      </c>
      <c r="AP15" s="158"/>
      <c r="AQ15" s="159"/>
      <c r="AR15" s="6" t="s">
        <v>17</v>
      </c>
      <c r="AS15" s="12">
        <f>SUM(B15:AQ15)</f>
        <v>34</v>
      </c>
      <c r="AT15" s="4"/>
      <c r="AU15" s="4"/>
      <c r="AV15" s="4"/>
      <c r="AW15" s="4"/>
      <c r="AX15" s="4"/>
      <c r="AY15" s="4"/>
    </row>
    <row r="16" spans="1:51" ht="16.5" customHeight="1">
      <c r="A16" s="194" t="s">
        <v>25</v>
      </c>
      <c r="B16" s="17"/>
      <c r="C16" s="18"/>
      <c r="D16" s="19">
        <v>2</v>
      </c>
      <c r="E16" s="17"/>
      <c r="F16" s="18">
        <v>1</v>
      </c>
      <c r="G16" s="19">
        <v>1</v>
      </c>
      <c r="H16" s="17"/>
      <c r="I16" s="18"/>
      <c r="J16" s="19">
        <v>2</v>
      </c>
      <c r="K16" s="23"/>
      <c r="L16" s="24"/>
      <c r="M16" s="25"/>
      <c r="N16" s="17"/>
      <c r="O16" s="18"/>
      <c r="P16" s="19">
        <v>2</v>
      </c>
      <c r="Q16" s="17"/>
      <c r="R16" s="18">
        <v>1</v>
      </c>
      <c r="S16" s="19">
        <v>1</v>
      </c>
      <c r="T16" s="17"/>
      <c r="U16" s="18"/>
      <c r="V16" s="19">
        <v>2</v>
      </c>
      <c r="W16" s="17"/>
      <c r="X16" s="18"/>
      <c r="Y16" s="19">
        <v>2</v>
      </c>
      <c r="Z16" s="17">
        <v>2</v>
      </c>
      <c r="AA16" s="18"/>
      <c r="AB16" s="19"/>
      <c r="AC16" s="17"/>
      <c r="AD16" s="18">
        <v>1</v>
      </c>
      <c r="AE16" s="19">
        <v>1</v>
      </c>
      <c r="AF16" s="17">
        <v>1</v>
      </c>
      <c r="AG16" s="18">
        <v>1</v>
      </c>
      <c r="AH16" s="19"/>
      <c r="AI16" s="17"/>
      <c r="AJ16" s="18"/>
      <c r="AK16" s="19">
        <v>2</v>
      </c>
      <c r="AL16" s="17"/>
      <c r="AM16" s="18">
        <v>2</v>
      </c>
      <c r="AN16" s="19"/>
      <c r="AO16" s="17">
        <v>1</v>
      </c>
      <c r="AP16" s="18"/>
      <c r="AQ16" s="19">
        <v>1</v>
      </c>
      <c r="AR16" s="5" t="s">
        <v>8</v>
      </c>
      <c r="AS16" s="11"/>
      <c r="AT16" s="4"/>
      <c r="AU16" s="4"/>
      <c r="AV16" s="4"/>
      <c r="AW16" s="4"/>
      <c r="AX16" s="4"/>
      <c r="AY16" s="4"/>
    </row>
    <row r="17" spans="1:51" ht="16.5" customHeight="1">
      <c r="A17" s="195"/>
      <c r="B17" s="20"/>
      <c r="C17" s="21"/>
      <c r="D17" s="22"/>
      <c r="E17" s="20"/>
      <c r="F17" s="21"/>
      <c r="G17" s="22"/>
      <c r="H17" s="20"/>
      <c r="I17" s="21"/>
      <c r="J17" s="22"/>
      <c r="K17" s="26"/>
      <c r="L17" s="27"/>
      <c r="M17" s="28"/>
      <c r="N17" s="20"/>
      <c r="O17" s="21"/>
      <c r="P17" s="22"/>
      <c r="Q17" s="20"/>
      <c r="R17" s="21"/>
      <c r="S17" s="22"/>
      <c r="T17" s="20"/>
      <c r="U17" s="21"/>
      <c r="V17" s="22"/>
      <c r="W17" s="20">
        <v>1</v>
      </c>
      <c r="X17" s="21">
        <v>1</v>
      </c>
      <c r="Y17" s="22"/>
      <c r="Z17" s="20"/>
      <c r="AA17" s="21"/>
      <c r="AB17" s="22"/>
      <c r="AC17" s="20"/>
      <c r="AD17" s="21"/>
      <c r="AE17" s="22"/>
      <c r="AF17" s="20"/>
      <c r="AG17" s="21"/>
      <c r="AH17" s="22"/>
      <c r="AI17" s="20"/>
      <c r="AJ17" s="21"/>
      <c r="AK17" s="22"/>
      <c r="AL17" s="20"/>
      <c r="AM17" s="21"/>
      <c r="AN17" s="22"/>
      <c r="AO17" s="20"/>
      <c r="AP17" s="21"/>
      <c r="AQ17" s="22">
        <v>2</v>
      </c>
      <c r="AR17" s="5" t="s">
        <v>9</v>
      </c>
      <c r="AS17" s="11"/>
      <c r="AT17" s="4"/>
      <c r="AU17" s="4"/>
      <c r="AV17" s="4"/>
      <c r="AW17" s="4"/>
      <c r="AX17" s="4"/>
      <c r="AY17" s="4"/>
    </row>
    <row r="18" spans="1:51" s="55" customFormat="1" ht="16.5" customHeight="1">
      <c r="A18" s="195"/>
      <c r="B18" s="49">
        <f aca="true" t="shared" si="7" ref="B18:J18">SUM(B16:B17)</f>
        <v>0</v>
      </c>
      <c r="C18" s="50">
        <f t="shared" si="7"/>
        <v>0</v>
      </c>
      <c r="D18" s="51">
        <f t="shared" si="7"/>
        <v>2</v>
      </c>
      <c r="E18" s="49">
        <f t="shared" si="7"/>
        <v>0</v>
      </c>
      <c r="F18" s="50">
        <f t="shared" si="7"/>
        <v>1</v>
      </c>
      <c r="G18" s="51">
        <f t="shared" si="7"/>
        <v>1</v>
      </c>
      <c r="H18" s="49">
        <f t="shared" si="7"/>
        <v>0</v>
      </c>
      <c r="I18" s="50">
        <f t="shared" si="7"/>
        <v>0</v>
      </c>
      <c r="J18" s="51">
        <f t="shared" si="7"/>
        <v>2</v>
      </c>
      <c r="K18" s="46"/>
      <c r="L18" s="47"/>
      <c r="M18" s="48"/>
      <c r="N18" s="49">
        <f aca="true" t="shared" si="8" ref="N18:AK18">SUM(N16:N17)</f>
        <v>0</v>
      </c>
      <c r="O18" s="50">
        <f t="shared" si="8"/>
        <v>0</v>
      </c>
      <c r="P18" s="51">
        <f t="shared" si="8"/>
        <v>2</v>
      </c>
      <c r="Q18" s="49">
        <f t="shared" si="8"/>
        <v>0</v>
      </c>
      <c r="R18" s="50">
        <f t="shared" si="8"/>
        <v>1</v>
      </c>
      <c r="S18" s="51">
        <f t="shared" si="8"/>
        <v>1</v>
      </c>
      <c r="T18" s="49">
        <f t="shared" si="8"/>
        <v>0</v>
      </c>
      <c r="U18" s="50">
        <f t="shared" si="8"/>
        <v>0</v>
      </c>
      <c r="V18" s="51">
        <f t="shared" si="8"/>
        <v>2</v>
      </c>
      <c r="W18" s="49">
        <f t="shared" si="8"/>
        <v>1</v>
      </c>
      <c r="X18" s="50">
        <f t="shared" si="8"/>
        <v>1</v>
      </c>
      <c r="Y18" s="51">
        <f t="shared" si="8"/>
        <v>2</v>
      </c>
      <c r="Z18" s="49">
        <f t="shared" si="8"/>
        <v>2</v>
      </c>
      <c r="AA18" s="50">
        <f t="shared" si="8"/>
        <v>0</v>
      </c>
      <c r="AB18" s="51">
        <f t="shared" si="8"/>
        <v>0</v>
      </c>
      <c r="AC18" s="49">
        <f t="shared" si="8"/>
        <v>0</v>
      </c>
      <c r="AD18" s="50">
        <f t="shared" si="8"/>
        <v>1</v>
      </c>
      <c r="AE18" s="51">
        <f t="shared" si="8"/>
        <v>1</v>
      </c>
      <c r="AF18" s="49">
        <f t="shared" si="8"/>
        <v>1</v>
      </c>
      <c r="AG18" s="50">
        <f t="shared" si="8"/>
        <v>1</v>
      </c>
      <c r="AH18" s="51">
        <f t="shared" si="8"/>
        <v>0</v>
      </c>
      <c r="AI18" s="49">
        <f t="shared" si="8"/>
        <v>0</v>
      </c>
      <c r="AJ18" s="50">
        <f t="shared" si="8"/>
        <v>0</v>
      </c>
      <c r="AK18" s="51">
        <f t="shared" si="8"/>
        <v>2</v>
      </c>
      <c r="AL18" s="49">
        <f aca="true" t="shared" si="9" ref="AL18:AQ18">SUM(AL16:AL17)</f>
        <v>0</v>
      </c>
      <c r="AM18" s="50">
        <f t="shared" si="9"/>
        <v>2</v>
      </c>
      <c r="AN18" s="51">
        <f t="shared" si="9"/>
        <v>0</v>
      </c>
      <c r="AO18" s="49">
        <f t="shared" si="9"/>
        <v>1</v>
      </c>
      <c r="AP18" s="50">
        <f t="shared" si="9"/>
        <v>0</v>
      </c>
      <c r="AQ18" s="51">
        <f t="shared" si="9"/>
        <v>3</v>
      </c>
      <c r="AR18" s="52" t="s">
        <v>10</v>
      </c>
      <c r="AS18" s="53"/>
      <c r="AT18" s="54"/>
      <c r="AU18" s="54"/>
      <c r="AV18" s="54"/>
      <c r="AW18" s="54"/>
      <c r="AX18" s="54"/>
      <c r="AY18" s="54"/>
    </row>
    <row r="19" spans="1:51" ht="16.5" customHeight="1">
      <c r="A19" s="196"/>
      <c r="B19" s="157">
        <f>SUM(B18:D18)</f>
        <v>2</v>
      </c>
      <c r="C19" s="158"/>
      <c r="D19" s="159"/>
      <c r="E19" s="157">
        <f>SUM(E18:G18)</f>
        <v>2</v>
      </c>
      <c r="F19" s="158"/>
      <c r="G19" s="159"/>
      <c r="H19" s="157">
        <f>SUM(H18:J18)</f>
        <v>2</v>
      </c>
      <c r="I19" s="158"/>
      <c r="J19" s="159"/>
      <c r="K19" s="30"/>
      <c r="L19" s="31"/>
      <c r="M19" s="32"/>
      <c r="N19" s="157">
        <f>SUM(N18:P18)</f>
        <v>2</v>
      </c>
      <c r="O19" s="158"/>
      <c r="P19" s="159"/>
      <c r="Q19" s="157">
        <f>SUM(Q18:S18)</f>
        <v>2</v>
      </c>
      <c r="R19" s="158"/>
      <c r="S19" s="159"/>
      <c r="T19" s="157">
        <f>SUM(T18:V18)</f>
        <v>2</v>
      </c>
      <c r="U19" s="158"/>
      <c r="V19" s="159"/>
      <c r="W19" s="157">
        <f>SUM(W18:Y18)</f>
        <v>4</v>
      </c>
      <c r="X19" s="158"/>
      <c r="Y19" s="159"/>
      <c r="Z19" s="157">
        <f>SUM(Z18:AB18)</f>
        <v>2</v>
      </c>
      <c r="AA19" s="158"/>
      <c r="AB19" s="159"/>
      <c r="AC19" s="157">
        <f>SUM(AC18:AE18)</f>
        <v>2</v>
      </c>
      <c r="AD19" s="158"/>
      <c r="AE19" s="159"/>
      <c r="AF19" s="157">
        <f>SUM(AF18:AH18)</f>
        <v>2</v>
      </c>
      <c r="AG19" s="158"/>
      <c r="AH19" s="159"/>
      <c r="AI19" s="157">
        <f>SUM(AI18:AK18)</f>
        <v>2</v>
      </c>
      <c r="AJ19" s="158"/>
      <c r="AK19" s="159"/>
      <c r="AL19" s="157">
        <f>SUM(AL18:AN18)</f>
        <v>2</v>
      </c>
      <c r="AM19" s="158"/>
      <c r="AN19" s="159"/>
      <c r="AO19" s="157">
        <f>SUM(AO18:AQ18)</f>
        <v>4</v>
      </c>
      <c r="AP19" s="158"/>
      <c r="AQ19" s="159"/>
      <c r="AR19" s="6" t="s">
        <v>17</v>
      </c>
      <c r="AS19" s="12">
        <f>SUM(B19:AQ19)</f>
        <v>30</v>
      </c>
      <c r="AT19" s="4"/>
      <c r="AU19" s="4"/>
      <c r="AV19" s="4"/>
      <c r="AW19" s="4"/>
      <c r="AX19" s="4"/>
      <c r="AY19" s="4"/>
    </row>
    <row r="20" spans="1:51" ht="16.5" customHeight="1">
      <c r="A20" s="194" t="s">
        <v>7</v>
      </c>
      <c r="B20" s="17"/>
      <c r="C20" s="18"/>
      <c r="D20" s="19">
        <v>2</v>
      </c>
      <c r="E20" s="17">
        <v>1</v>
      </c>
      <c r="F20" s="18">
        <v>1</v>
      </c>
      <c r="G20" s="19">
        <v>1</v>
      </c>
      <c r="H20" s="17">
        <v>1</v>
      </c>
      <c r="I20" s="18"/>
      <c r="J20" s="19">
        <v>1</v>
      </c>
      <c r="K20" s="17">
        <v>2</v>
      </c>
      <c r="L20" s="18"/>
      <c r="M20" s="19"/>
      <c r="N20" s="23"/>
      <c r="O20" s="24"/>
      <c r="P20" s="25"/>
      <c r="Q20" s="17">
        <v>1</v>
      </c>
      <c r="R20" s="18">
        <v>1</v>
      </c>
      <c r="S20" s="19"/>
      <c r="T20" s="17">
        <v>1</v>
      </c>
      <c r="U20" s="18">
        <v>1</v>
      </c>
      <c r="V20" s="19"/>
      <c r="W20" s="17"/>
      <c r="X20" s="18">
        <v>1</v>
      </c>
      <c r="Y20" s="19">
        <v>1</v>
      </c>
      <c r="Z20" s="17">
        <v>1</v>
      </c>
      <c r="AA20" s="18"/>
      <c r="AB20" s="19">
        <v>1</v>
      </c>
      <c r="AC20" s="17"/>
      <c r="AD20" s="18">
        <v>1</v>
      </c>
      <c r="AE20" s="19">
        <v>1</v>
      </c>
      <c r="AF20" s="17">
        <v>1</v>
      </c>
      <c r="AG20" s="18">
        <v>1</v>
      </c>
      <c r="AH20" s="19"/>
      <c r="AI20" s="17"/>
      <c r="AJ20" s="18">
        <v>1</v>
      </c>
      <c r="AK20" s="19">
        <v>1</v>
      </c>
      <c r="AL20" s="17">
        <v>1</v>
      </c>
      <c r="AM20" s="18"/>
      <c r="AN20" s="19">
        <v>1</v>
      </c>
      <c r="AO20" s="17">
        <v>1</v>
      </c>
      <c r="AP20" s="18"/>
      <c r="AQ20" s="19">
        <v>1</v>
      </c>
      <c r="AR20" s="5" t="s">
        <v>8</v>
      </c>
      <c r="AS20" s="11"/>
      <c r="AT20" s="4"/>
      <c r="AU20" s="4"/>
      <c r="AV20" s="4"/>
      <c r="AW20" s="4"/>
      <c r="AX20" s="4"/>
      <c r="AY20" s="4"/>
    </row>
    <row r="21" spans="1:51" ht="16.5" customHeight="1">
      <c r="A21" s="195"/>
      <c r="B21" s="20"/>
      <c r="C21" s="21"/>
      <c r="D21" s="22"/>
      <c r="E21" s="20"/>
      <c r="F21" s="21"/>
      <c r="G21" s="22"/>
      <c r="H21" s="20"/>
      <c r="I21" s="21"/>
      <c r="J21" s="22"/>
      <c r="K21" s="20"/>
      <c r="L21" s="21"/>
      <c r="M21" s="22"/>
      <c r="N21" s="26"/>
      <c r="O21" s="27"/>
      <c r="P21" s="28"/>
      <c r="Q21" s="20"/>
      <c r="R21" s="21"/>
      <c r="S21" s="22"/>
      <c r="T21" s="20"/>
      <c r="U21" s="21"/>
      <c r="V21" s="22"/>
      <c r="W21" s="20"/>
      <c r="X21" s="21"/>
      <c r="Y21" s="22"/>
      <c r="Z21" s="20"/>
      <c r="AA21" s="21"/>
      <c r="AB21" s="22"/>
      <c r="AC21" s="20"/>
      <c r="AD21" s="21"/>
      <c r="AE21" s="22"/>
      <c r="AF21" s="20"/>
      <c r="AG21" s="21">
        <v>1</v>
      </c>
      <c r="AH21" s="22">
        <v>1</v>
      </c>
      <c r="AI21" s="20"/>
      <c r="AJ21" s="21"/>
      <c r="AK21" s="22"/>
      <c r="AL21" s="20"/>
      <c r="AM21" s="21"/>
      <c r="AN21" s="22"/>
      <c r="AO21" s="20"/>
      <c r="AP21" s="21"/>
      <c r="AQ21" s="22"/>
      <c r="AR21" s="5" t="s">
        <v>9</v>
      </c>
      <c r="AS21" s="11"/>
      <c r="AT21" s="4"/>
      <c r="AU21" s="4"/>
      <c r="AV21" s="4"/>
      <c r="AW21" s="4"/>
      <c r="AX21" s="4"/>
      <c r="AY21" s="4"/>
    </row>
    <row r="22" spans="1:51" s="55" customFormat="1" ht="16.5" customHeight="1">
      <c r="A22" s="195"/>
      <c r="B22" s="49">
        <f aca="true" t="shared" si="10" ref="B22:M22">SUM(B20:B21)</f>
        <v>0</v>
      </c>
      <c r="C22" s="50">
        <f t="shared" si="10"/>
        <v>0</v>
      </c>
      <c r="D22" s="51">
        <f t="shared" si="10"/>
        <v>2</v>
      </c>
      <c r="E22" s="49">
        <f t="shared" si="10"/>
        <v>1</v>
      </c>
      <c r="F22" s="50">
        <f t="shared" si="10"/>
        <v>1</v>
      </c>
      <c r="G22" s="51">
        <f t="shared" si="10"/>
        <v>1</v>
      </c>
      <c r="H22" s="49">
        <f t="shared" si="10"/>
        <v>1</v>
      </c>
      <c r="I22" s="50">
        <f t="shared" si="10"/>
        <v>0</v>
      </c>
      <c r="J22" s="51">
        <f t="shared" si="10"/>
        <v>1</v>
      </c>
      <c r="K22" s="49">
        <f t="shared" si="10"/>
        <v>2</v>
      </c>
      <c r="L22" s="50">
        <f t="shared" si="10"/>
        <v>0</v>
      </c>
      <c r="M22" s="51">
        <f t="shared" si="10"/>
        <v>0</v>
      </c>
      <c r="N22" s="46"/>
      <c r="O22" s="47"/>
      <c r="P22" s="48"/>
      <c r="Q22" s="49">
        <f aca="true" t="shared" si="11" ref="Q22:AK22">SUM(Q20:Q21)</f>
        <v>1</v>
      </c>
      <c r="R22" s="50">
        <f t="shared" si="11"/>
        <v>1</v>
      </c>
      <c r="S22" s="51">
        <f t="shared" si="11"/>
        <v>0</v>
      </c>
      <c r="T22" s="49">
        <f t="shared" si="11"/>
        <v>1</v>
      </c>
      <c r="U22" s="50">
        <f t="shared" si="11"/>
        <v>1</v>
      </c>
      <c r="V22" s="51">
        <f t="shared" si="11"/>
        <v>0</v>
      </c>
      <c r="W22" s="49">
        <f t="shared" si="11"/>
        <v>0</v>
      </c>
      <c r="X22" s="50">
        <f t="shared" si="11"/>
        <v>1</v>
      </c>
      <c r="Y22" s="51">
        <f t="shared" si="11"/>
        <v>1</v>
      </c>
      <c r="Z22" s="49">
        <f t="shared" si="11"/>
        <v>1</v>
      </c>
      <c r="AA22" s="50">
        <f t="shared" si="11"/>
        <v>0</v>
      </c>
      <c r="AB22" s="51">
        <f t="shared" si="11"/>
        <v>1</v>
      </c>
      <c r="AC22" s="49">
        <f t="shared" si="11"/>
        <v>0</v>
      </c>
      <c r="AD22" s="50">
        <f t="shared" si="11"/>
        <v>1</v>
      </c>
      <c r="AE22" s="51">
        <f t="shared" si="11"/>
        <v>1</v>
      </c>
      <c r="AF22" s="49">
        <f t="shared" si="11"/>
        <v>1</v>
      </c>
      <c r="AG22" s="50">
        <f t="shared" si="11"/>
        <v>2</v>
      </c>
      <c r="AH22" s="51">
        <f t="shared" si="11"/>
        <v>1</v>
      </c>
      <c r="AI22" s="49">
        <f t="shared" si="11"/>
        <v>0</v>
      </c>
      <c r="AJ22" s="50">
        <f t="shared" si="11"/>
        <v>1</v>
      </c>
      <c r="AK22" s="51">
        <f t="shared" si="11"/>
        <v>1</v>
      </c>
      <c r="AL22" s="49">
        <f aca="true" t="shared" si="12" ref="AL22:AQ22">SUM(AL20:AL21)</f>
        <v>1</v>
      </c>
      <c r="AM22" s="50">
        <f t="shared" si="12"/>
        <v>0</v>
      </c>
      <c r="AN22" s="51">
        <f t="shared" si="12"/>
        <v>1</v>
      </c>
      <c r="AO22" s="49">
        <f t="shared" si="12"/>
        <v>1</v>
      </c>
      <c r="AP22" s="50">
        <f t="shared" si="12"/>
        <v>0</v>
      </c>
      <c r="AQ22" s="51">
        <f t="shared" si="12"/>
        <v>1</v>
      </c>
      <c r="AR22" s="52" t="s">
        <v>10</v>
      </c>
      <c r="AS22" s="53"/>
      <c r="AT22" s="54"/>
      <c r="AU22" s="54"/>
      <c r="AV22" s="54"/>
      <c r="AW22" s="54"/>
      <c r="AX22" s="54"/>
      <c r="AY22" s="54"/>
    </row>
    <row r="23" spans="1:51" ht="16.5" customHeight="1">
      <c r="A23" s="196"/>
      <c r="B23" s="157">
        <f>SUM(B22:D22)</f>
        <v>2</v>
      </c>
      <c r="C23" s="158"/>
      <c r="D23" s="159"/>
      <c r="E23" s="157">
        <f>SUM(E22:G22)</f>
        <v>3</v>
      </c>
      <c r="F23" s="158"/>
      <c r="G23" s="159"/>
      <c r="H23" s="157">
        <f>SUM(H22:J22)</f>
        <v>2</v>
      </c>
      <c r="I23" s="158"/>
      <c r="J23" s="159"/>
      <c r="K23" s="157">
        <f>SUM(K22:M22)</f>
        <v>2</v>
      </c>
      <c r="L23" s="158"/>
      <c r="M23" s="159"/>
      <c r="N23" s="30"/>
      <c r="O23" s="31"/>
      <c r="P23" s="32"/>
      <c r="Q23" s="157">
        <f>SUM(Q22:S22)</f>
        <v>2</v>
      </c>
      <c r="R23" s="158"/>
      <c r="S23" s="159"/>
      <c r="T23" s="157">
        <f>SUM(T22:V22)</f>
        <v>2</v>
      </c>
      <c r="U23" s="158"/>
      <c r="V23" s="159"/>
      <c r="W23" s="157">
        <f>SUM(W22:Y22)</f>
        <v>2</v>
      </c>
      <c r="X23" s="158"/>
      <c r="Y23" s="159"/>
      <c r="Z23" s="157">
        <f>SUM(Z22:AB22)</f>
        <v>2</v>
      </c>
      <c r="AA23" s="158"/>
      <c r="AB23" s="159"/>
      <c r="AC23" s="157">
        <f>SUM(AC22:AE22)</f>
        <v>2</v>
      </c>
      <c r="AD23" s="158"/>
      <c r="AE23" s="159"/>
      <c r="AF23" s="157">
        <f>SUM(AF22:AH22)</f>
        <v>4</v>
      </c>
      <c r="AG23" s="158"/>
      <c r="AH23" s="159"/>
      <c r="AI23" s="157">
        <f>SUM(AI22:AK22)</f>
        <v>2</v>
      </c>
      <c r="AJ23" s="158"/>
      <c r="AK23" s="159"/>
      <c r="AL23" s="157">
        <f>SUM(AL22:AN22)</f>
        <v>2</v>
      </c>
      <c r="AM23" s="158"/>
      <c r="AN23" s="159"/>
      <c r="AO23" s="157">
        <f>SUM(AO22:AQ22)</f>
        <v>2</v>
      </c>
      <c r="AP23" s="158"/>
      <c r="AQ23" s="159"/>
      <c r="AR23" s="6" t="s">
        <v>17</v>
      </c>
      <c r="AS23" s="12">
        <f>SUM(B23:AQ23)</f>
        <v>29</v>
      </c>
      <c r="AT23" s="4"/>
      <c r="AU23" s="4"/>
      <c r="AV23" s="4"/>
      <c r="AW23" s="4"/>
      <c r="AX23" s="4"/>
      <c r="AY23" s="4"/>
    </row>
    <row r="24" spans="1:51" ht="16.5" customHeight="1">
      <c r="A24" s="194" t="s">
        <v>26</v>
      </c>
      <c r="B24" s="17">
        <v>2</v>
      </c>
      <c r="C24" s="18">
        <v>1</v>
      </c>
      <c r="D24" s="19"/>
      <c r="E24" s="17">
        <v>1</v>
      </c>
      <c r="F24" s="18"/>
      <c r="G24" s="19">
        <v>1</v>
      </c>
      <c r="H24" s="17">
        <v>1</v>
      </c>
      <c r="I24" s="18"/>
      <c r="J24" s="19">
        <v>2</v>
      </c>
      <c r="K24" s="17">
        <v>1</v>
      </c>
      <c r="L24" s="18">
        <v>1</v>
      </c>
      <c r="M24" s="19"/>
      <c r="N24" s="17"/>
      <c r="O24" s="18">
        <v>1</v>
      </c>
      <c r="P24" s="19">
        <v>1</v>
      </c>
      <c r="Q24" s="23"/>
      <c r="R24" s="24"/>
      <c r="S24" s="25"/>
      <c r="T24" s="17">
        <v>1</v>
      </c>
      <c r="U24" s="18">
        <v>1</v>
      </c>
      <c r="V24" s="19"/>
      <c r="W24" s="17">
        <v>1</v>
      </c>
      <c r="X24" s="18">
        <v>1</v>
      </c>
      <c r="Y24" s="19"/>
      <c r="Z24" s="17">
        <v>2</v>
      </c>
      <c r="AA24" s="18"/>
      <c r="AB24" s="19"/>
      <c r="AC24" s="17"/>
      <c r="AD24" s="18">
        <v>1</v>
      </c>
      <c r="AE24" s="19">
        <v>1</v>
      </c>
      <c r="AF24" s="17"/>
      <c r="AG24" s="18">
        <v>1</v>
      </c>
      <c r="AH24" s="19">
        <v>2</v>
      </c>
      <c r="AI24" s="17">
        <v>1</v>
      </c>
      <c r="AJ24" s="18"/>
      <c r="AK24" s="19">
        <v>1</v>
      </c>
      <c r="AL24" s="17">
        <v>1</v>
      </c>
      <c r="AM24" s="18">
        <v>1</v>
      </c>
      <c r="AN24" s="19"/>
      <c r="AO24" s="17"/>
      <c r="AP24" s="18">
        <v>1</v>
      </c>
      <c r="AQ24" s="19">
        <v>1</v>
      </c>
      <c r="AR24" s="5" t="s">
        <v>8</v>
      </c>
      <c r="AS24" s="11"/>
      <c r="AT24" s="4"/>
      <c r="AU24" s="4"/>
      <c r="AV24" s="4"/>
      <c r="AW24" s="4"/>
      <c r="AX24" s="4"/>
      <c r="AY24" s="4"/>
    </row>
    <row r="25" spans="1:51" ht="16.5" customHeight="1">
      <c r="A25" s="195"/>
      <c r="B25" s="20"/>
      <c r="C25" s="21"/>
      <c r="D25" s="22"/>
      <c r="E25" s="20">
        <v>1</v>
      </c>
      <c r="F25" s="21"/>
      <c r="G25" s="22">
        <v>1</v>
      </c>
      <c r="H25" s="20">
        <v>1</v>
      </c>
      <c r="I25" s="21"/>
      <c r="J25" s="22">
        <v>1</v>
      </c>
      <c r="K25" s="20"/>
      <c r="L25" s="21"/>
      <c r="M25" s="22"/>
      <c r="N25" s="20"/>
      <c r="O25" s="21"/>
      <c r="P25" s="22"/>
      <c r="Q25" s="26"/>
      <c r="R25" s="27"/>
      <c r="S25" s="28"/>
      <c r="T25" s="20"/>
      <c r="U25" s="21"/>
      <c r="V25" s="22"/>
      <c r="W25" s="20"/>
      <c r="X25" s="21"/>
      <c r="Y25" s="22"/>
      <c r="Z25" s="20"/>
      <c r="AA25" s="21"/>
      <c r="AB25" s="22"/>
      <c r="AC25" s="20"/>
      <c r="AD25" s="21"/>
      <c r="AE25" s="22">
        <v>1</v>
      </c>
      <c r="AF25" s="20"/>
      <c r="AG25" s="21"/>
      <c r="AH25" s="22"/>
      <c r="AI25" s="20"/>
      <c r="AJ25" s="21"/>
      <c r="AK25" s="22"/>
      <c r="AL25" s="20">
        <v>1</v>
      </c>
      <c r="AM25" s="21"/>
      <c r="AN25" s="22">
        <v>1</v>
      </c>
      <c r="AO25" s="20">
        <v>1</v>
      </c>
      <c r="AP25" s="21"/>
      <c r="AQ25" s="22"/>
      <c r="AR25" s="5" t="s">
        <v>9</v>
      </c>
      <c r="AS25" s="11"/>
      <c r="AT25" s="4"/>
      <c r="AU25" s="4"/>
      <c r="AV25" s="4"/>
      <c r="AW25" s="4"/>
      <c r="AX25" s="4"/>
      <c r="AY25" s="4"/>
    </row>
    <row r="26" spans="1:51" s="55" customFormat="1" ht="16.5" customHeight="1">
      <c r="A26" s="195"/>
      <c r="B26" s="49">
        <f aca="true" t="shared" si="13" ref="B26:P26">SUM(B24:B25)</f>
        <v>2</v>
      </c>
      <c r="C26" s="50">
        <f t="shared" si="13"/>
        <v>1</v>
      </c>
      <c r="D26" s="51">
        <f t="shared" si="13"/>
        <v>0</v>
      </c>
      <c r="E26" s="49">
        <f t="shared" si="13"/>
        <v>2</v>
      </c>
      <c r="F26" s="50">
        <f t="shared" si="13"/>
        <v>0</v>
      </c>
      <c r="G26" s="51">
        <f t="shared" si="13"/>
        <v>2</v>
      </c>
      <c r="H26" s="49">
        <f t="shared" si="13"/>
        <v>2</v>
      </c>
      <c r="I26" s="50">
        <f t="shared" si="13"/>
        <v>0</v>
      </c>
      <c r="J26" s="51">
        <f t="shared" si="13"/>
        <v>3</v>
      </c>
      <c r="K26" s="49">
        <f t="shared" si="13"/>
        <v>1</v>
      </c>
      <c r="L26" s="50">
        <f t="shared" si="13"/>
        <v>1</v>
      </c>
      <c r="M26" s="51">
        <f t="shared" si="13"/>
        <v>0</v>
      </c>
      <c r="N26" s="49">
        <f t="shared" si="13"/>
        <v>0</v>
      </c>
      <c r="O26" s="50">
        <f t="shared" si="13"/>
        <v>1</v>
      </c>
      <c r="P26" s="51">
        <f t="shared" si="13"/>
        <v>1</v>
      </c>
      <c r="Q26" s="46"/>
      <c r="R26" s="47"/>
      <c r="S26" s="48"/>
      <c r="T26" s="49">
        <f aca="true" t="shared" si="14" ref="T26:AK26">SUM(T24:T25)</f>
        <v>1</v>
      </c>
      <c r="U26" s="50">
        <f t="shared" si="14"/>
        <v>1</v>
      </c>
      <c r="V26" s="51">
        <f t="shared" si="14"/>
        <v>0</v>
      </c>
      <c r="W26" s="49">
        <f t="shared" si="14"/>
        <v>1</v>
      </c>
      <c r="X26" s="50">
        <f t="shared" si="14"/>
        <v>1</v>
      </c>
      <c r="Y26" s="51">
        <f t="shared" si="14"/>
        <v>0</v>
      </c>
      <c r="Z26" s="49">
        <f t="shared" si="14"/>
        <v>2</v>
      </c>
      <c r="AA26" s="50">
        <f t="shared" si="14"/>
        <v>0</v>
      </c>
      <c r="AB26" s="51">
        <f t="shared" si="14"/>
        <v>0</v>
      </c>
      <c r="AC26" s="49">
        <f t="shared" si="14"/>
        <v>0</v>
      </c>
      <c r="AD26" s="50">
        <f t="shared" si="14"/>
        <v>1</v>
      </c>
      <c r="AE26" s="51">
        <f t="shared" si="14"/>
        <v>2</v>
      </c>
      <c r="AF26" s="49">
        <f t="shared" si="14"/>
        <v>0</v>
      </c>
      <c r="AG26" s="50">
        <f t="shared" si="14"/>
        <v>1</v>
      </c>
      <c r="AH26" s="51">
        <f t="shared" si="14"/>
        <v>2</v>
      </c>
      <c r="AI26" s="49">
        <f t="shared" si="14"/>
        <v>1</v>
      </c>
      <c r="AJ26" s="50">
        <f t="shared" si="14"/>
        <v>0</v>
      </c>
      <c r="AK26" s="51">
        <f t="shared" si="14"/>
        <v>1</v>
      </c>
      <c r="AL26" s="49">
        <f aca="true" t="shared" si="15" ref="AL26:AQ26">SUM(AL24:AL25)</f>
        <v>2</v>
      </c>
      <c r="AM26" s="50">
        <f t="shared" si="15"/>
        <v>1</v>
      </c>
      <c r="AN26" s="51">
        <f t="shared" si="15"/>
        <v>1</v>
      </c>
      <c r="AO26" s="49">
        <f t="shared" si="15"/>
        <v>1</v>
      </c>
      <c r="AP26" s="50">
        <f t="shared" si="15"/>
        <v>1</v>
      </c>
      <c r="AQ26" s="51">
        <f t="shared" si="15"/>
        <v>1</v>
      </c>
      <c r="AR26" s="52" t="s">
        <v>10</v>
      </c>
      <c r="AS26" s="53"/>
      <c r="AT26" s="54"/>
      <c r="AU26" s="54"/>
      <c r="AV26" s="54"/>
      <c r="AW26" s="54"/>
      <c r="AX26" s="54"/>
      <c r="AY26" s="54"/>
    </row>
    <row r="27" spans="1:51" ht="16.5" customHeight="1">
      <c r="A27" s="196"/>
      <c r="B27" s="157">
        <f>SUM(B26:D26)</f>
        <v>3</v>
      </c>
      <c r="C27" s="158"/>
      <c r="D27" s="159"/>
      <c r="E27" s="157">
        <f>SUM(E26:G26)</f>
        <v>4</v>
      </c>
      <c r="F27" s="158"/>
      <c r="G27" s="159"/>
      <c r="H27" s="157">
        <f>SUM(H26:J26)</f>
        <v>5</v>
      </c>
      <c r="I27" s="158"/>
      <c r="J27" s="159"/>
      <c r="K27" s="157">
        <f>SUM(K26:M26)</f>
        <v>2</v>
      </c>
      <c r="L27" s="158"/>
      <c r="M27" s="159"/>
      <c r="N27" s="157">
        <f>SUM(N26:P26)</f>
        <v>2</v>
      </c>
      <c r="O27" s="158"/>
      <c r="P27" s="159"/>
      <c r="Q27" s="30"/>
      <c r="R27" s="31"/>
      <c r="S27" s="32"/>
      <c r="T27" s="157">
        <f>SUM(T26:V26)</f>
        <v>2</v>
      </c>
      <c r="U27" s="158"/>
      <c r="V27" s="159"/>
      <c r="W27" s="157">
        <f>SUM(W26:Y26)</f>
        <v>2</v>
      </c>
      <c r="X27" s="158"/>
      <c r="Y27" s="159"/>
      <c r="Z27" s="157">
        <f>SUM(Z26:AB26)</f>
        <v>2</v>
      </c>
      <c r="AA27" s="158"/>
      <c r="AB27" s="159"/>
      <c r="AC27" s="157">
        <f>SUM(AC26:AE26)</f>
        <v>3</v>
      </c>
      <c r="AD27" s="158"/>
      <c r="AE27" s="159"/>
      <c r="AF27" s="157">
        <f>SUM(AF26:AH26)</f>
        <v>3</v>
      </c>
      <c r="AG27" s="158"/>
      <c r="AH27" s="159"/>
      <c r="AI27" s="157">
        <f>SUM(AI26:AK26)</f>
        <v>2</v>
      </c>
      <c r="AJ27" s="158"/>
      <c r="AK27" s="159"/>
      <c r="AL27" s="157">
        <f>SUM(AL26:AN26)</f>
        <v>4</v>
      </c>
      <c r="AM27" s="158"/>
      <c r="AN27" s="159"/>
      <c r="AO27" s="157">
        <f>SUM(AO26:AQ26)</f>
        <v>3</v>
      </c>
      <c r="AP27" s="158"/>
      <c r="AQ27" s="159"/>
      <c r="AR27" s="6" t="s">
        <v>17</v>
      </c>
      <c r="AS27" s="12">
        <f>SUM(B27:AQ27)</f>
        <v>37</v>
      </c>
      <c r="AT27" s="4"/>
      <c r="AU27" s="4"/>
      <c r="AV27" s="4"/>
      <c r="AW27" s="4"/>
      <c r="AX27" s="4"/>
      <c r="AY27" s="4"/>
    </row>
    <row r="28" spans="1:51" ht="16.5" customHeight="1">
      <c r="A28" s="194" t="s">
        <v>1</v>
      </c>
      <c r="B28" s="17"/>
      <c r="C28" s="18"/>
      <c r="D28" s="19">
        <v>2</v>
      </c>
      <c r="E28" s="17"/>
      <c r="F28" s="18"/>
      <c r="G28" s="19">
        <v>2</v>
      </c>
      <c r="H28" s="17">
        <v>1</v>
      </c>
      <c r="I28" s="18"/>
      <c r="J28" s="19">
        <v>1</v>
      </c>
      <c r="K28" s="17">
        <v>2</v>
      </c>
      <c r="L28" s="18"/>
      <c r="M28" s="19"/>
      <c r="N28" s="17"/>
      <c r="O28" s="18">
        <v>1</v>
      </c>
      <c r="P28" s="19">
        <v>1</v>
      </c>
      <c r="Q28" s="17"/>
      <c r="R28" s="18">
        <v>1</v>
      </c>
      <c r="S28" s="19">
        <v>1</v>
      </c>
      <c r="T28" s="23"/>
      <c r="U28" s="24"/>
      <c r="V28" s="25"/>
      <c r="W28" s="17">
        <v>2</v>
      </c>
      <c r="X28" s="18"/>
      <c r="Y28" s="19">
        <v>1</v>
      </c>
      <c r="Z28" s="17">
        <v>1</v>
      </c>
      <c r="AA28" s="18"/>
      <c r="AB28" s="19">
        <v>2</v>
      </c>
      <c r="AC28" s="17"/>
      <c r="AD28" s="18"/>
      <c r="AE28" s="19">
        <v>2</v>
      </c>
      <c r="AF28" s="17"/>
      <c r="AG28" s="18">
        <v>1</v>
      </c>
      <c r="AH28" s="19">
        <v>1</v>
      </c>
      <c r="AI28" s="17"/>
      <c r="AJ28" s="18">
        <v>2</v>
      </c>
      <c r="AK28" s="19"/>
      <c r="AL28" s="17"/>
      <c r="AM28" s="18">
        <v>2</v>
      </c>
      <c r="AN28" s="19"/>
      <c r="AO28" s="17">
        <v>2</v>
      </c>
      <c r="AP28" s="18">
        <v>1</v>
      </c>
      <c r="AQ28" s="19"/>
      <c r="AR28" s="5" t="s">
        <v>8</v>
      </c>
      <c r="AS28" s="11"/>
      <c r="AT28" s="4"/>
      <c r="AU28" s="4"/>
      <c r="AV28" s="4"/>
      <c r="AW28" s="4"/>
      <c r="AX28" s="4"/>
      <c r="AY28" s="4"/>
    </row>
    <row r="29" spans="1:51" ht="16.5" customHeight="1">
      <c r="A29" s="195"/>
      <c r="B29" s="20"/>
      <c r="C29" s="21"/>
      <c r="D29" s="22"/>
      <c r="E29" s="20"/>
      <c r="F29" s="21"/>
      <c r="G29" s="22"/>
      <c r="H29" s="20"/>
      <c r="I29" s="21">
        <v>1</v>
      </c>
      <c r="J29" s="22">
        <v>1</v>
      </c>
      <c r="K29" s="20"/>
      <c r="L29" s="21"/>
      <c r="M29" s="22"/>
      <c r="N29" s="20"/>
      <c r="O29" s="21"/>
      <c r="P29" s="22"/>
      <c r="Q29" s="20"/>
      <c r="R29" s="21"/>
      <c r="S29" s="22"/>
      <c r="T29" s="26"/>
      <c r="U29" s="27"/>
      <c r="V29" s="28"/>
      <c r="W29" s="20"/>
      <c r="X29" s="21"/>
      <c r="Y29" s="22"/>
      <c r="Z29" s="20"/>
      <c r="AA29" s="21"/>
      <c r="AB29" s="22"/>
      <c r="AC29" s="20"/>
      <c r="AD29" s="21"/>
      <c r="AE29" s="22"/>
      <c r="AF29" s="20"/>
      <c r="AG29" s="21"/>
      <c r="AH29" s="22"/>
      <c r="AI29" s="20"/>
      <c r="AJ29" s="21"/>
      <c r="AK29" s="22"/>
      <c r="AL29" s="20"/>
      <c r="AM29" s="21"/>
      <c r="AN29" s="22"/>
      <c r="AO29" s="20"/>
      <c r="AP29" s="21"/>
      <c r="AQ29" s="22"/>
      <c r="AR29" s="5" t="s">
        <v>9</v>
      </c>
      <c r="AS29" s="11"/>
      <c r="AT29" s="4"/>
      <c r="AU29" s="4"/>
      <c r="AV29" s="4"/>
      <c r="AW29" s="4"/>
      <c r="AX29" s="4"/>
      <c r="AY29" s="4"/>
    </row>
    <row r="30" spans="1:51" s="55" customFormat="1" ht="16.5" customHeight="1">
      <c r="A30" s="195"/>
      <c r="B30" s="49">
        <f aca="true" t="shared" si="16" ref="B30:S30">SUM(B28:B29)</f>
        <v>0</v>
      </c>
      <c r="C30" s="50">
        <f t="shared" si="16"/>
        <v>0</v>
      </c>
      <c r="D30" s="51">
        <f t="shared" si="16"/>
        <v>2</v>
      </c>
      <c r="E30" s="49">
        <f t="shared" si="16"/>
        <v>0</v>
      </c>
      <c r="F30" s="50">
        <f t="shared" si="16"/>
        <v>0</v>
      </c>
      <c r="G30" s="51">
        <f t="shared" si="16"/>
        <v>2</v>
      </c>
      <c r="H30" s="49">
        <f t="shared" si="16"/>
        <v>1</v>
      </c>
      <c r="I30" s="50">
        <f t="shared" si="16"/>
        <v>1</v>
      </c>
      <c r="J30" s="51">
        <f t="shared" si="16"/>
        <v>2</v>
      </c>
      <c r="K30" s="49">
        <f t="shared" si="16"/>
        <v>2</v>
      </c>
      <c r="L30" s="50">
        <f t="shared" si="16"/>
        <v>0</v>
      </c>
      <c r="M30" s="51">
        <f t="shared" si="16"/>
        <v>0</v>
      </c>
      <c r="N30" s="49">
        <f t="shared" si="16"/>
        <v>0</v>
      </c>
      <c r="O30" s="50">
        <f t="shared" si="16"/>
        <v>1</v>
      </c>
      <c r="P30" s="51">
        <f t="shared" si="16"/>
        <v>1</v>
      </c>
      <c r="Q30" s="49">
        <f t="shared" si="16"/>
        <v>0</v>
      </c>
      <c r="R30" s="50">
        <f t="shared" si="16"/>
        <v>1</v>
      </c>
      <c r="S30" s="51">
        <f t="shared" si="16"/>
        <v>1</v>
      </c>
      <c r="T30" s="46"/>
      <c r="U30" s="47"/>
      <c r="V30" s="48"/>
      <c r="W30" s="49">
        <f aca="true" t="shared" si="17" ref="W30:AK30">SUM(W28:W29)</f>
        <v>2</v>
      </c>
      <c r="X30" s="50">
        <f t="shared" si="17"/>
        <v>0</v>
      </c>
      <c r="Y30" s="51">
        <f t="shared" si="17"/>
        <v>1</v>
      </c>
      <c r="Z30" s="49">
        <f t="shared" si="17"/>
        <v>1</v>
      </c>
      <c r="AA30" s="50">
        <f t="shared" si="17"/>
        <v>0</v>
      </c>
      <c r="AB30" s="51">
        <f t="shared" si="17"/>
        <v>2</v>
      </c>
      <c r="AC30" s="49">
        <f t="shared" si="17"/>
        <v>0</v>
      </c>
      <c r="AD30" s="50">
        <f t="shared" si="17"/>
        <v>0</v>
      </c>
      <c r="AE30" s="51">
        <f t="shared" si="17"/>
        <v>2</v>
      </c>
      <c r="AF30" s="49">
        <f t="shared" si="17"/>
        <v>0</v>
      </c>
      <c r="AG30" s="50">
        <f t="shared" si="17"/>
        <v>1</v>
      </c>
      <c r="AH30" s="51">
        <f t="shared" si="17"/>
        <v>1</v>
      </c>
      <c r="AI30" s="49">
        <f t="shared" si="17"/>
        <v>0</v>
      </c>
      <c r="AJ30" s="50">
        <f t="shared" si="17"/>
        <v>2</v>
      </c>
      <c r="AK30" s="51">
        <f t="shared" si="17"/>
        <v>0</v>
      </c>
      <c r="AL30" s="49">
        <f aca="true" t="shared" si="18" ref="AL30:AQ30">SUM(AL28:AL29)</f>
        <v>0</v>
      </c>
      <c r="AM30" s="50">
        <f t="shared" si="18"/>
        <v>2</v>
      </c>
      <c r="AN30" s="51">
        <f t="shared" si="18"/>
        <v>0</v>
      </c>
      <c r="AO30" s="49">
        <f t="shared" si="18"/>
        <v>2</v>
      </c>
      <c r="AP30" s="50">
        <f t="shared" si="18"/>
        <v>1</v>
      </c>
      <c r="AQ30" s="51">
        <f t="shared" si="18"/>
        <v>0</v>
      </c>
      <c r="AR30" s="52" t="s">
        <v>10</v>
      </c>
      <c r="AS30" s="53"/>
      <c r="AT30" s="54"/>
      <c r="AU30" s="54"/>
      <c r="AV30" s="54"/>
      <c r="AW30" s="54"/>
      <c r="AX30" s="54"/>
      <c r="AY30" s="54"/>
    </row>
    <row r="31" spans="1:51" ht="16.5" customHeight="1">
      <c r="A31" s="196"/>
      <c r="B31" s="157">
        <f>SUM(B30:D30)</f>
        <v>2</v>
      </c>
      <c r="C31" s="158"/>
      <c r="D31" s="159"/>
      <c r="E31" s="157">
        <f>SUM(E30:G30)</f>
        <v>2</v>
      </c>
      <c r="F31" s="158"/>
      <c r="G31" s="159"/>
      <c r="H31" s="157">
        <f>SUM(H30:J30)</f>
        <v>4</v>
      </c>
      <c r="I31" s="158"/>
      <c r="J31" s="159"/>
      <c r="K31" s="157">
        <f>SUM(K30:M30)</f>
        <v>2</v>
      </c>
      <c r="L31" s="158"/>
      <c r="M31" s="159"/>
      <c r="N31" s="157">
        <f>SUM(N30:P30)</f>
        <v>2</v>
      </c>
      <c r="O31" s="158"/>
      <c r="P31" s="159"/>
      <c r="Q31" s="157">
        <f>SUM(Q30:S30)</f>
        <v>2</v>
      </c>
      <c r="R31" s="158"/>
      <c r="S31" s="159"/>
      <c r="T31" s="30"/>
      <c r="U31" s="31"/>
      <c r="V31" s="32"/>
      <c r="W31" s="157">
        <f>SUM(W30:Y30)</f>
        <v>3</v>
      </c>
      <c r="X31" s="158"/>
      <c r="Y31" s="159"/>
      <c r="Z31" s="157">
        <f>SUM(Z30:AB30)</f>
        <v>3</v>
      </c>
      <c r="AA31" s="158"/>
      <c r="AB31" s="159"/>
      <c r="AC31" s="157">
        <f>SUM(AC30:AE30)</f>
        <v>2</v>
      </c>
      <c r="AD31" s="158"/>
      <c r="AE31" s="159"/>
      <c r="AF31" s="157">
        <f>SUM(AF30:AH30)</f>
        <v>2</v>
      </c>
      <c r="AG31" s="158"/>
      <c r="AH31" s="159"/>
      <c r="AI31" s="157">
        <f>SUM(AI30:AK30)</f>
        <v>2</v>
      </c>
      <c r="AJ31" s="158"/>
      <c r="AK31" s="159"/>
      <c r="AL31" s="157">
        <f>SUM(AL30:AN30)</f>
        <v>2</v>
      </c>
      <c r="AM31" s="158"/>
      <c r="AN31" s="159"/>
      <c r="AO31" s="157">
        <f>SUM(AO30:AQ30)</f>
        <v>3</v>
      </c>
      <c r="AP31" s="158"/>
      <c r="AQ31" s="159"/>
      <c r="AR31" s="6" t="s">
        <v>17</v>
      </c>
      <c r="AS31" s="12">
        <f>SUM(B31:AQ31)</f>
        <v>31</v>
      </c>
      <c r="AT31" s="4"/>
      <c r="AU31" s="4"/>
      <c r="AV31" s="4"/>
      <c r="AW31" s="4"/>
      <c r="AX31" s="4"/>
      <c r="AY31" s="4"/>
    </row>
    <row r="32" spans="1:51" ht="16.5" customHeight="1">
      <c r="A32" s="194" t="s">
        <v>28</v>
      </c>
      <c r="B32" s="17"/>
      <c r="C32" s="18">
        <v>1</v>
      </c>
      <c r="D32" s="19">
        <v>1</v>
      </c>
      <c r="E32" s="17"/>
      <c r="F32" s="18">
        <v>1</v>
      </c>
      <c r="G32" s="19">
        <v>1</v>
      </c>
      <c r="H32" s="17"/>
      <c r="I32" s="18">
        <v>1</v>
      </c>
      <c r="J32" s="19">
        <v>1</v>
      </c>
      <c r="K32" s="17">
        <v>2</v>
      </c>
      <c r="L32" s="18"/>
      <c r="M32" s="19"/>
      <c r="N32" s="17">
        <v>1</v>
      </c>
      <c r="O32" s="18">
        <v>1</v>
      </c>
      <c r="P32" s="19"/>
      <c r="Q32" s="17"/>
      <c r="R32" s="18">
        <v>1</v>
      </c>
      <c r="S32" s="19">
        <v>1</v>
      </c>
      <c r="T32" s="17">
        <v>1</v>
      </c>
      <c r="U32" s="18"/>
      <c r="V32" s="19">
        <v>2</v>
      </c>
      <c r="W32" s="23"/>
      <c r="X32" s="24"/>
      <c r="Y32" s="25"/>
      <c r="Z32" s="17"/>
      <c r="AA32" s="18">
        <v>1</v>
      </c>
      <c r="AB32" s="19">
        <v>1</v>
      </c>
      <c r="AC32" s="17"/>
      <c r="AD32" s="18"/>
      <c r="AE32" s="19">
        <v>2</v>
      </c>
      <c r="AF32" s="17"/>
      <c r="AG32" s="18">
        <v>1</v>
      </c>
      <c r="AH32" s="19">
        <v>1</v>
      </c>
      <c r="AI32" s="17">
        <v>2</v>
      </c>
      <c r="AJ32" s="18"/>
      <c r="AK32" s="19"/>
      <c r="AL32" s="17"/>
      <c r="AM32" s="18">
        <v>2</v>
      </c>
      <c r="AN32" s="19"/>
      <c r="AO32" s="17">
        <v>2</v>
      </c>
      <c r="AP32" s="18"/>
      <c r="AQ32" s="19"/>
      <c r="AR32" s="5" t="s">
        <v>8</v>
      </c>
      <c r="AS32" s="11"/>
      <c r="AT32" s="4"/>
      <c r="AU32" s="4"/>
      <c r="AV32" s="4"/>
      <c r="AW32" s="4"/>
      <c r="AX32" s="4"/>
      <c r="AY32" s="4"/>
    </row>
    <row r="33" spans="1:51" s="55" customFormat="1" ht="16.5" customHeight="1">
      <c r="A33" s="195"/>
      <c r="B33" s="20"/>
      <c r="C33" s="21"/>
      <c r="D33" s="22"/>
      <c r="E33" s="20"/>
      <c r="F33" s="21"/>
      <c r="G33" s="22"/>
      <c r="H33" s="20"/>
      <c r="I33" s="21"/>
      <c r="J33" s="22"/>
      <c r="K33" s="20"/>
      <c r="L33" s="21">
        <v>1</v>
      </c>
      <c r="M33" s="22">
        <v>1</v>
      </c>
      <c r="N33" s="20"/>
      <c r="O33" s="21"/>
      <c r="P33" s="22"/>
      <c r="Q33" s="20"/>
      <c r="R33" s="21"/>
      <c r="S33" s="22"/>
      <c r="T33" s="20"/>
      <c r="U33" s="21"/>
      <c r="V33" s="22"/>
      <c r="W33" s="26"/>
      <c r="X33" s="27"/>
      <c r="Y33" s="28"/>
      <c r="Z33" s="20"/>
      <c r="AA33" s="21"/>
      <c r="AB33" s="22"/>
      <c r="AC33" s="20"/>
      <c r="AD33" s="21"/>
      <c r="AE33" s="22"/>
      <c r="AF33" s="20"/>
      <c r="AG33" s="21"/>
      <c r="AH33" s="22"/>
      <c r="AI33" s="20"/>
      <c r="AJ33" s="21"/>
      <c r="AK33" s="22"/>
      <c r="AL33" s="20"/>
      <c r="AM33" s="21"/>
      <c r="AN33" s="22"/>
      <c r="AO33" s="20"/>
      <c r="AP33" s="21"/>
      <c r="AQ33" s="22"/>
      <c r="AR33" s="57" t="s">
        <v>9</v>
      </c>
      <c r="AS33" s="53"/>
      <c r="AT33" s="54"/>
      <c r="AU33" s="54"/>
      <c r="AV33" s="54"/>
      <c r="AW33" s="54"/>
      <c r="AX33" s="54"/>
      <c r="AY33" s="54"/>
    </row>
    <row r="34" spans="1:51" ht="16.5" customHeight="1">
      <c r="A34" s="195"/>
      <c r="B34" s="49">
        <f aca="true" t="shared" si="19" ref="B34:V34">SUM(B32:B33)</f>
        <v>0</v>
      </c>
      <c r="C34" s="50">
        <f t="shared" si="19"/>
        <v>1</v>
      </c>
      <c r="D34" s="51">
        <f t="shared" si="19"/>
        <v>1</v>
      </c>
      <c r="E34" s="49">
        <f t="shared" si="19"/>
        <v>0</v>
      </c>
      <c r="F34" s="50">
        <f t="shared" si="19"/>
        <v>1</v>
      </c>
      <c r="G34" s="51">
        <f t="shared" si="19"/>
        <v>1</v>
      </c>
      <c r="H34" s="49">
        <f t="shared" si="19"/>
        <v>0</v>
      </c>
      <c r="I34" s="50">
        <f t="shared" si="19"/>
        <v>1</v>
      </c>
      <c r="J34" s="51">
        <f t="shared" si="19"/>
        <v>1</v>
      </c>
      <c r="K34" s="49">
        <f t="shared" si="19"/>
        <v>2</v>
      </c>
      <c r="L34" s="50">
        <f t="shared" si="19"/>
        <v>1</v>
      </c>
      <c r="M34" s="51">
        <f t="shared" si="19"/>
        <v>1</v>
      </c>
      <c r="N34" s="49">
        <f t="shared" si="19"/>
        <v>1</v>
      </c>
      <c r="O34" s="50">
        <f t="shared" si="19"/>
        <v>1</v>
      </c>
      <c r="P34" s="51">
        <f t="shared" si="19"/>
        <v>0</v>
      </c>
      <c r="Q34" s="49">
        <f t="shared" si="19"/>
        <v>0</v>
      </c>
      <c r="R34" s="50">
        <f t="shared" si="19"/>
        <v>1</v>
      </c>
      <c r="S34" s="51">
        <f t="shared" si="19"/>
        <v>1</v>
      </c>
      <c r="T34" s="49">
        <f t="shared" si="19"/>
        <v>1</v>
      </c>
      <c r="U34" s="50">
        <f t="shared" si="19"/>
        <v>0</v>
      </c>
      <c r="V34" s="51">
        <f t="shared" si="19"/>
        <v>2</v>
      </c>
      <c r="W34" s="29"/>
      <c r="X34" s="27"/>
      <c r="Y34" s="28"/>
      <c r="Z34" s="49">
        <f aca="true" t="shared" si="20" ref="Z34:AK34">SUM(Z32:Z33)</f>
        <v>0</v>
      </c>
      <c r="AA34" s="50">
        <f t="shared" si="20"/>
        <v>1</v>
      </c>
      <c r="AB34" s="51">
        <f t="shared" si="20"/>
        <v>1</v>
      </c>
      <c r="AC34" s="49">
        <f t="shared" si="20"/>
        <v>0</v>
      </c>
      <c r="AD34" s="50">
        <f t="shared" si="20"/>
        <v>0</v>
      </c>
      <c r="AE34" s="51">
        <f t="shared" si="20"/>
        <v>2</v>
      </c>
      <c r="AF34" s="49">
        <f t="shared" si="20"/>
        <v>0</v>
      </c>
      <c r="AG34" s="50">
        <f t="shared" si="20"/>
        <v>1</v>
      </c>
      <c r="AH34" s="51">
        <f t="shared" si="20"/>
        <v>1</v>
      </c>
      <c r="AI34" s="49">
        <f t="shared" si="20"/>
        <v>2</v>
      </c>
      <c r="AJ34" s="50">
        <f t="shared" si="20"/>
        <v>0</v>
      </c>
      <c r="AK34" s="51">
        <f t="shared" si="20"/>
        <v>0</v>
      </c>
      <c r="AL34" s="49">
        <f aca="true" t="shared" si="21" ref="AL34:AQ34">SUM(AL32:AL33)</f>
        <v>0</v>
      </c>
      <c r="AM34" s="50">
        <f t="shared" si="21"/>
        <v>2</v>
      </c>
      <c r="AN34" s="51">
        <f t="shared" si="21"/>
        <v>0</v>
      </c>
      <c r="AO34" s="49">
        <f t="shared" si="21"/>
        <v>2</v>
      </c>
      <c r="AP34" s="50">
        <f t="shared" si="21"/>
        <v>0</v>
      </c>
      <c r="AQ34" s="51">
        <f t="shared" si="21"/>
        <v>0</v>
      </c>
      <c r="AR34" s="10" t="s">
        <v>10</v>
      </c>
      <c r="AS34" s="11"/>
      <c r="AT34" s="4"/>
      <c r="AU34" s="4"/>
      <c r="AV34" s="4"/>
      <c r="AW34" s="4"/>
      <c r="AX34" s="4"/>
      <c r="AY34" s="4"/>
    </row>
    <row r="35" spans="1:51" ht="16.5" customHeight="1">
      <c r="A35" s="196"/>
      <c r="B35" s="157">
        <f>SUM(B34:D34)</f>
        <v>2</v>
      </c>
      <c r="C35" s="158"/>
      <c r="D35" s="159"/>
      <c r="E35" s="157">
        <f>SUM(E34:G34)</f>
        <v>2</v>
      </c>
      <c r="F35" s="158"/>
      <c r="G35" s="159"/>
      <c r="H35" s="157">
        <f>SUM(H34:J34)</f>
        <v>2</v>
      </c>
      <c r="I35" s="158"/>
      <c r="J35" s="159"/>
      <c r="K35" s="157">
        <f>SUM(K34:M34)</f>
        <v>4</v>
      </c>
      <c r="L35" s="158"/>
      <c r="M35" s="159"/>
      <c r="N35" s="157">
        <f>SUM(N34:P34)</f>
        <v>2</v>
      </c>
      <c r="O35" s="158"/>
      <c r="P35" s="159"/>
      <c r="Q35" s="157">
        <f>SUM(Q34:S34)</f>
        <v>2</v>
      </c>
      <c r="R35" s="158"/>
      <c r="S35" s="159"/>
      <c r="T35" s="157">
        <f>SUM(T34:V34)</f>
        <v>3</v>
      </c>
      <c r="U35" s="158"/>
      <c r="V35" s="159"/>
      <c r="W35" s="30"/>
      <c r="X35" s="31"/>
      <c r="Y35" s="32"/>
      <c r="Z35" s="157">
        <f>SUM(Z34:AB34)</f>
        <v>2</v>
      </c>
      <c r="AA35" s="158"/>
      <c r="AB35" s="159"/>
      <c r="AC35" s="157">
        <f>SUM(AC34:AE34)</f>
        <v>2</v>
      </c>
      <c r="AD35" s="158"/>
      <c r="AE35" s="159"/>
      <c r="AF35" s="157">
        <f>SUM(AF34:AH34)</f>
        <v>2</v>
      </c>
      <c r="AG35" s="158"/>
      <c r="AH35" s="159"/>
      <c r="AI35" s="157">
        <f>SUM(AI34:AK34)</f>
        <v>2</v>
      </c>
      <c r="AJ35" s="158"/>
      <c r="AK35" s="159"/>
      <c r="AL35" s="157">
        <f>SUM(AL34:AN34)</f>
        <v>2</v>
      </c>
      <c r="AM35" s="158"/>
      <c r="AN35" s="159"/>
      <c r="AO35" s="157">
        <f>SUM(AO34:AQ34)</f>
        <v>2</v>
      </c>
      <c r="AP35" s="158"/>
      <c r="AQ35" s="159"/>
      <c r="AR35" s="6" t="s">
        <v>17</v>
      </c>
      <c r="AS35" s="12">
        <f>SUM(B35:AQ35)</f>
        <v>29</v>
      </c>
      <c r="AT35" s="4"/>
      <c r="AU35" s="4"/>
      <c r="AV35" s="4"/>
      <c r="AW35" s="4"/>
      <c r="AX35" s="4"/>
      <c r="AY35" s="4"/>
    </row>
    <row r="36" spans="1:51" ht="16.5" customHeight="1">
      <c r="A36" s="194" t="s">
        <v>3</v>
      </c>
      <c r="B36" s="17">
        <v>1</v>
      </c>
      <c r="C36" s="18">
        <v>1</v>
      </c>
      <c r="D36" s="19"/>
      <c r="E36" s="17"/>
      <c r="F36" s="18"/>
      <c r="G36" s="19">
        <v>2</v>
      </c>
      <c r="H36" s="17"/>
      <c r="I36" s="18"/>
      <c r="J36" s="19">
        <v>2</v>
      </c>
      <c r="K36" s="17"/>
      <c r="L36" s="18"/>
      <c r="M36" s="19">
        <v>2</v>
      </c>
      <c r="N36" s="17">
        <v>1</v>
      </c>
      <c r="O36" s="18"/>
      <c r="P36" s="19">
        <v>1</v>
      </c>
      <c r="Q36" s="17"/>
      <c r="R36" s="18"/>
      <c r="S36" s="19">
        <v>2</v>
      </c>
      <c r="T36" s="17">
        <v>2</v>
      </c>
      <c r="U36" s="18"/>
      <c r="V36" s="19">
        <v>1</v>
      </c>
      <c r="W36" s="17">
        <v>1</v>
      </c>
      <c r="X36" s="18">
        <v>1</v>
      </c>
      <c r="Y36" s="19"/>
      <c r="Z36" s="23"/>
      <c r="AA36" s="24"/>
      <c r="AB36" s="25"/>
      <c r="AC36" s="17"/>
      <c r="AD36" s="18"/>
      <c r="AE36" s="19">
        <v>2</v>
      </c>
      <c r="AF36" s="17"/>
      <c r="AG36" s="18"/>
      <c r="AH36" s="19">
        <v>2</v>
      </c>
      <c r="AI36" s="17">
        <v>1</v>
      </c>
      <c r="AJ36" s="18">
        <v>1</v>
      </c>
      <c r="AK36" s="19"/>
      <c r="AL36" s="17"/>
      <c r="AM36" s="18">
        <v>2</v>
      </c>
      <c r="AN36" s="19"/>
      <c r="AO36" s="17"/>
      <c r="AP36" s="18">
        <v>2</v>
      </c>
      <c r="AQ36" s="19"/>
      <c r="AR36" s="5" t="s">
        <v>8</v>
      </c>
      <c r="AS36" s="11"/>
      <c r="AT36" s="4"/>
      <c r="AU36" s="4"/>
      <c r="AV36" s="4"/>
      <c r="AW36" s="4"/>
      <c r="AX36" s="4"/>
      <c r="AY36" s="4"/>
    </row>
    <row r="37" spans="1:51" s="55" customFormat="1" ht="16.5" customHeight="1">
      <c r="A37" s="195"/>
      <c r="B37" s="20"/>
      <c r="C37" s="21"/>
      <c r="D37" s="22"/>
      <c r="E37" s="20"/>
      <c r="F37" s="21"/>
      <c r="G37" s="22"/>
      <c r="H37" s="20"/>
      <c r="I37" s="21">
        <v>1</v>
      </c>
      <c r="J37" s="22">
        <v>1</v>
      </c>
      <c r="K37" s="20"/>
      <c r="L37" s="21"/>
      <c r="M37" s="22"/>
      <c r="N37" s="20"/>
      <c r="O37" s="21"/>
      <c r="P37" s="22"/>
      <c r="Q37" s="20"/>
      <c r="R37" s="21"/>
      <c r="S37" s="22"/>
      <c r="T37" s="20"/>
      <c r="U37" s="21"/>
      <c r="V37" s="22"/>
      <c r="W37" s="20"/>
      <c r="X37" s="21"/>
      <c r="Y37" s="22"/>
      <c r="Z37" s="26"/>
      <c r="AA37" s="27"/>
      <c r="AB37" s="28"/>
      <c r="AC37" s="20"/>
      <c r="AD37" s="21"/>
      <c r="AE37" s="22"/>
      <c r="AF37" s="20"/>
      <c r="AG37" s="21"/>
      <c r="AH37" s="22"/>
      <c r="AI37" s="20"/>
      <c r="AJ37" s="21"/>
      <c r="AK37" s="22"/>
      <c r="AL37" s="20"/>
      <c r="AM37" s="21"/>
      <c r="AN37" s="22"/>
      <c r="AO37" s="20"/>
      <c r="AP37" s="21"/>
      <c r="AQ37" s="22"/>
      <c r="AR37" s="57" t="s">
        <v>9</v>
      </c>
      <c r="AS37" s="53"/>
      <c r="AT37" s="54"/>
      <c r="AU37" s="54"/>
      <c r="AV37" s="54"/>
      <c r="AW37" s="54"/>
      <c r="AX37" s="54"/>
      <c r="AY37" s="54"/>
    </row>
    <row r="38" spans="1:51" ht="16.5" customHeight="1">
      <c r="A38" s="195"/>
      <c r="B38" s="49">
        <f aca="true" t="shared" si="22" ref="B38:Y38">SUM(B36:B37)</f>
        <v>1</v>
      </c>
      <c r="C38" s="50">
        <f t="shared" si="22"/>
        <v>1</v>
      </c>
      <c r="D38" s="51">
        <f t="shared" si="22"/>
        <v>0</v>
      </c>
      <c r="E38" s="49">
        <f t="shared" si="22"/>
        <v>0</v>
      </c>
      <c r="F38" s="50">
        <f t="shared" si="22"/>
        <v>0</v>
      </c>
      <c r="G38" s="51">
        <f t="shared" si="22"/>
        <v>2</v>
      </c>
      <c r="H38" s="49">
        <f t="shared" si="22"/>
        <v>0</v>
      </c>
      <c r="I38" s="50">
        <f t="shared" si="22"/>
        <v>1</v>
      </c>
      <c r="J38" s="51">
        <f t="shared" si="22"/>
        <v>3</v>
      </c>
      <c r="K38" s="49">
        <f t="shared" si="22"/>
        <v>0</v>
      </c>
      <c r="L38" s="50">
        <f t="shared" si="22"/>
        <v>0</v>
      </c>
      <c r="M38" s="51">
        <f t="shared" si="22"/>
        <v>2</v>
      </c>
      <c r="N38" s="49">
        <f t="shared" si="22"/>
        <v>1</v>
      </c>
      <c r="O38" s="50">
        <f t="shared" si="22"/>
        <v>0</v>
      </c>
      <c r="P38" s="51">
        <f t="shared" si="22"/>
        <v>1</v>
      </c>
      <c r="Q38" s="49">
        <f t="shared" si="22"/>
        <v>0</v>
      </c>
      <c r="R38" s="50">
        <f t="shared" si="22"/>
        <v>0</v>
      </c>
      <c r="S38" s="51">
        <f t="shared" si="22"/>
        <v>2</v>
      </c>
      <c r="T38" s="49">
        <f t="shared" si="22"/>
        <v>2</v>
      </c>
      <c r="U38" s="50">
        <f t="shared" si="22"/>
        <v>0</v>
      </c>
      <c r="V38" s="51">
        <f t="shared" si="22"/>
        <v>1</v>
      </c>
      <c r="W38" s="49">
        <f t="shared" si="22"/>
        <v>1</v>
      </c>
      <c r="X38" s="50">
        <f t="shared" si="22"/>
        <v>1</v>
      </c>
      <c r="Y38" s="51">
        <f t="shared" si="22"/>
        <v>0</v>
      </c>
      <c r="Z38" s="29"/>
      <c r="AA38" s="27"/>
      <c r="AB38" s="28"/>
      <c r="AC38" s="49">
        <f aca="true" t="shared" si="23" ref="AC38:AK38">SUM(AC36:AC37)</f>
        <v>0</v>
      </c>
      <c r="AD38" s="50">
        <f t="shared" si="23"/>
        <v>0</v>
      </c>
      <c r="AE38" s="51">
        <f t="shared" si="23"/>
        <v>2</v>
      </c>
      <c r="AF38" s="49">
        <f t="shared" si="23"/>
        <v>0</v>
      </c>
      <c r="AG38" s="50">
        <f t="shared" si="23"/>
        <v>0</v>
      </c>
      <c r="AH38" s="51">
        <f t="shared" si="23"/>
        <v>2</v>
      </c>
      <c r="AI38" s="49">
        <f t="shared" si="23"/>
        <v>1</v>
      </c>
      <c r="AJ38" s="50">
        <f t="shared" si="23"/>
        <v>1</v>
      </c>
      <c r="AK38" s="51">
        <f t="shared" si="23"/>
        <v>0</v>
      </c>
      <c r="AL38" s="49">
        <f aca="true" t="shared" si="24" ref="AL38:AQ38">SUM(AL36:AL37)</f>
        <v>0</v>
      </c>
      <c r="AM38" s="50">
        <f t="shared" si="24"/>
        <v>2</v>
      </c>
      <c r="AN38" s="51">
        <f t="shared" si="24"/>
        <v>0</v>
      </c>
      <c r="AO38" s="49">
        <f t="shared" si="24"/>
        <v>0</v>
      </c>
      <c r="AP38" s="50">
        <f t="shared" si="24"/>
        <v>2</v>
      </c>
      <c r="AQ38" s="51">
        <f t="shared" si="24"/>
        <v>0</v>
      </c>
      <c r="AR38" s="10" t="s">
        <v>10</v>
      </c>
      <c r="AS38" s="11"/>
      <c r="AT38" s="4"/>
      <c r="AU38" s="4"/>
      <c r="AV38" s="4"/>
      <c r="AW38" s="4"/>
      <c r="AX38" s="4"/>
      <c r="AY38" s="4"/>
    </row>
    <row r="39" spans="1:51" ht="16.5" customHeight="1">
      <c r="A39" s="196"/>
      <c r="B39" s="157">
        <f>SUM(B38:D38)</f>
        <v>2</v>
      </c>
      <c r="C39" s="158"/>
      <c r="D39" s="159"/>
      <c r="E39" s="157">
        <f>SUM(E38:G38)</f>
        <v>2</v>
      </c>
      <c r="F39" s="158"/>
      <c r="G39" s="159"/>
      <c r="H39" s="157">
        <f>SUM(H38:J38)</f>
        <v>4</v>
      </c>
      <c r="I39" s="158"/>
      <c r="J39" s="159"/>
      <c r="K39" s="157">
        <f>SUM(K38:M38)</f>
        <v>2</v>
      </c>
      <c r="L39" s="158"/>
      <c r="M39" s="159"/>
      <c r="N39" s="157">
        <f>SUM(N38:P38)</f>
        <v>2</v>
      </c>
      <c r="O39" s="158"/>
      <c r="P39" s="159"/>
      <c r="Q39" s="157">
        <f>SUM(Q38:S38)</f>
        <v>2</v>
      </c>
      <c r="R39" s="158"/>
      <c r="S39" s="159"/>
      <c r="T39" s="157">
        <f>SUM(T38:V38)</f>
        <v>3</v>
      </c>
      <c r="U39" s="158"/>
      <c r="V39" s="159"/>
      <c r="W39" s="157">
        <f>SUM(W38:Y38)</f>
        <v>2</v>
      </c>
      <c r="X39" s="158"/>
      <c r="Y39" s="159"/>
      <c r="Z39" s="30"/>
      <c r="AA39" s="31"/>
      <c r="AB39" s="32"/>
      <c r="AC39" s="157">
        <f>SUM(AC38:AE38)</f>
        <v>2</v>
      </c>
      <c r="AD39" s="158"/>
      <c r="AE39" s="159"/>
      <c r="AF39" s="157">
        <f>SUM(AF38:AH38)</f>
        <v>2</v>
      </c>
      <c r="AG39" s="158"/>
      <c r="AH39" s="159"/>
      <c r="AI39" s="157">
        <f>SUM(AI38:AK38)</f>
        <v>2</v>
      </c>
      <c r="AJ39" s="158"/>
      <c r="AK39" s="159"/>
      <c r="AL39" s="157">
        <f>SUM(AL38:AN38)</f>
        <v>2</v>
      </c>
      <c r="AM39" s="158"/>
      <c r="AN39" s="159"/>
      <c r="AO39" s="157">
        <f>SUM(AO38:AQ38)</f>
        <v>2</v>
      </c>
      <c r="AP39" s="158"/>
      <c r="AQ39" s="159"/>
      <c r="AR39" s="6" t="s">
        <v>17</v>
      </c>
      <c r="AS39" s="12">
        <f>SUM(B39:AQ39)</f>
        <v>29</v>
      </c>
      <c r="AT39" s="4"/>
      <c r="AU39" s="4"/>
      <c r="AV39" s="4"/>
      <c r="AW39" s="4"/>
      <c r="AX39" s="4"/>
      <c r="AY39" s="4"/>
    </row>
    <row r="40" spans="1:51" ht="16.5" customHeight="1">
      <c r="A40" s="200" t="s">
        <v>13</v>
      </c>
      <c r="B40" s="17"/>
      <c r="C40" s="18">
        <v>1</v>
      </c>
      <c r="D40" s="19">
        <v>1</v>
      </c>
      <c r="E40" s="17">
        <v>1</v>
      </c>
      <c r="F40" s="18"/>
      <c r="G40" s="19">
        <v>1</v>
      </c>
      <c r="H40" s="17"/>
      <c r="I40" s="18">
        <v>1</v>
      </c>
      <c r="J40" s="19">
        <v>1</v>
      </c>
      <c r="K40" s="17">
        <v>1</v>
      </c>
      <c r="L40" s="18">
        <v>1</v>
      </c>
      <c r="M40" s="19"/>
      <c r="N40" s="17">
        <v>1</v>
      </c>
      <c r="O40" s="18">
        <v>1</v>
      </c>
      <c r="P40" s="19"/>
      <c r="Q40" s="17">
        <v>1</v>
      </c>
      <c r="R40" s="18">
        <v>1</v>
      </c>
      <c r="S40" s="19"/>
      <c r="T40" s="17">
        <v>2</v>
      </c>
      <c r="U40" s="18"/>
      <c r="V40" s="19"/>
      <c r="W40" s="17">
        <v>2</v>
      </c>
      <c r="X40" s="18"/>
      <c r="Y40" s="19"/>
      <c r="Z40" s="17">
        <v>2</v>
      </c>
      <c r="AA40" s="18"/>
      <c r="AB40" s="19"/>
      <c r="AC40" s="23"/>
      <c r="AD40" s="24"/>
      <c r="AE40" s="25"/>
      <c r="AF40" s="17">
        <v>1</v>
      </c>
      <c r="AG40" s="18"/>
      <c r="AH40" s="19">
        <v>1</v>
      </c>
      <c r="AI40" s="17">
        <v>1</v>
      </c>
      <c r="AJ40" s="18">
        <v>1</v>
      </c>
      <c r="AK40" s="19"/>
      <c r="AL40" s="17"/>
      <c r="AM40" s="18">
        <v>1</v>
      </c>
      <c r="AN40" s="19">
        <v>1</v>
      </c>
      <c r="AO40" s="17">
        <v>2</v>
      </c>
      <c r="AP40" s="18"/>
      <c r="AQ40" s="19"/>
      <c r="AR40" s="5" t="s">
        <v>8</v>
      </c>
      <c r="AS40" s="11"/>
      <c r="AT40" s="4"/>
      <c r="AU40" s="4"/>
      <c r="AV40" s="4"/>
      <c r="AW40" s="4"/>
      <c r="AX40" s="4"/>
      <c r="AY40" s="4"/>
    </row>
    <row r="41" spans="1:51" ht="16.5" customHeight="1">
      <c r="A41" s="201"/>
      <c r="B41" s="20"/>
      <c r="C41" s="21"/>
      <c r="D41" s="22"/>
      <c r="E41" s="20"/>
      <c r="F41" s="21"/>
      <c r="G41" s="22"/>
      <c r="H41" s="20"/>
      <c r="I41" s="21"/>
      <c r="J41" s="22"/>
      <c r="K41" s="20"/>
      <c r="L41" s="21"/>
      <c r="M41" s="22"/>
      <c r="N41" s="20"/>
      <c r="O41" s="21"/>
      <c r="P41" s="22"/>
      <c r="Q41" s="20">
        <v>1</v>
      </c>
      <c r="R41" s="21"/>
      <c r="S41" s="22"/>
      <c r="T41" s="20"/>
      <c r="U41" s="21"/>
      <c r="V41" s="22"/>
      <c r="W41" s="20"/>
      <c r="X41" s="21"/>
      <c r="Y41" s="22"/>
      <c r="Z41" s="20"/>
      <c r="AA41" s="21"/>
      <c r="AB41" s="22"/>
      <c r="AC41" s="26"/>
      <c r="AD41" s="27"/>
      <c r="AE41" s="28"/>
      <c r="AF41" s="20"/>
      <c r="AG41" s="21"/>
      <c r="AH41" s="22"/>
      <c r="AI41" s="20"/>
      <c r="AJ41" s="21"/>
      <c r="AK41" s="22"/>
      <c r="AL41" s="20"/>
      <c r="AM41" s="21">
        <v>1</v>
      </c>
      <c r="AN41" s="22">
        <v>1</v>
      </c>
      <c r="AO41" s="20"/>
      <c r="AP41" s="21"/>
      <c r="AQ41" s="22"/>
      <c r="AR41" s="5" t="s">
        <v>9</v>
      </c>
      <c r="AS41" s="11"/>
      <c r="AT41" s="4"/>
      <c r="AU41" s="4"/>
      <c r="AV41" s="4"/>
      <c r="AW41" s="4"/>
      <c r="AX41" s="4"/>
      <c r="AY41" s="4"/>
    </row>
    <row r="42" spans="1:51" s="55" customFormat="1" ht="16.5" customHeight="1">
      <c r="A42" s="201"/>
      <c r="B42" s="49">
        <f aca="true" t="shared" si="25" ref="B42:AB42">SUM(B40:B41)</f>
        <v>0</v>
      </c>
      <c r="C42" s="50">
        <f t="shared" si="25"/>
        <v>1</v>
      </c>
      <c r="D42" s="51">
        <f t="shared" si="25"/>
        <v>1</v>
      </c>
      <c r="E42" s="49">
        <f t="shared" si="25"/>
        <v>1</v>
      </c>
      <c r="F42" s="50">
        <f t="shared" si="25"/>
        <v>0</v>
      </c>
      <c r="G42" s="51">
        <f t="shared" si="25"/>
        <v>1</v>
      </c>
      <c r="H42" s="49">
        <f t="shared" si="25"/>
        <v>0</v>
      </c>
      <c r="I42" s="50">
        <f t="shared" si="25"/>
        <v>1</v>
      </c>
      <c r="J42" s="51">
        <f t="shared" si="25"/>
        <v>1</v>
      </c>
      <c r="K42" s="49">
        <f t="shared" si="25"/>
        <v>1</v>
      </c>
      <c r="L42" s="50">
        <f t="shared" si="25"/>
        <v>1</v>
      </c>
      <c r="M42" s="51">
        <f t="shared" si="25"/>
        <v>0</v>
      </c>
      <c r="N42" s="49">
        <f t="shared" si="25"/>
        <v>1</v>
      </c>
      <c r="O42" s="50">
        <f t="shared" si="25"/>
        <v>1</v>
      </c>
      <c r="P42" s="51">
        <f t="shared" si="25"/>
        <v>0</v>
      </c>
      <c r="Q42" s="49">
        <f t="shared" si="25"/>
        <v>2</v>
      </c>
      <c r="R42" s="50">
        <f t="shared" si="25"/>
        <v>1</v>
      </c>
      <c r="S42" s="51">
        <f t="shared" si="25"/>
        <v>0</v>
      </c>
      <c r="T42" s="49">
        <f t="shared" si="25"/>
        <v>2</v>
      </c>
      <c r="U42" s="50">
        <f t="shared" si="25"/>
        <v>0</v>
      </c>
      <c r="V42" s="51">
        <f t="shared" si="25"/>
        <v>0</v>
      </c>
      <c r="W42" s="49">
        <f t="shared" si="25"/>
        <v>2</v>
      </c>
      <c r="X42" s="50">
        <f t="shared" si="25"/>
        <v>0</v>
      </c>
      <c r="Y42" s="51">
        <f t="shared" si="25"/>
        <v>0</v>
      </c>
      <c r="Z42" s="49">
        <f t="shared" si="25"/>
        <v>2</v>
      </c>
      <c r="AA42" s="50">
        <f t="shared" si="25"/>
        <v>0</v>
      </c>
      <c r="AB42" s="51">
        <f t="shared" si="25"/>
        <v>0</v>
      </c>
      <c r="AC42" s="46"/>
      <c r="AD42" s="47"/>
      <c r="AE42" s="48"/>
      <c r="AF42" s="49">
        <f aca="true" t="shared" si="26" ref="AF42:AK42">SUM(AF40:AF41)</f>
        <v>1</v>
      </c>
      <c r="AG42" s="50">
        <f t="shared" si="26"/>
        <v>0</v>
      </c>
      <c r="AH42" s="51">
        <f t="shared" si="26"/>
        <v>1</v>
      </c>
      <c r="AI42" s="49">
        <f t="shared" si="26"/>
        <v>1</v>
      </c>
      <c r="AJ42" s="50">
        <f t="shared" si="26"/>
        <v>1</v>
      </c>
      <c r="AK42" s="51">
        <f t="shared" si="26"/>
        <v>0</v>
      </c>
      <c r="AL42" s="49">
        <f aca="true" t="shared" si="27" ref="AL42:AQ42">SUM(AL40:AL41)</f>
        <v>0</v>
      </c>
      <c r="AM42" s="50">
        <f t="shared" si="27"/>
        <v>2</v>
      </c>
      <c r="AN42" s="51">
        <f t="shared" si="27"/>
        <v>2</v>
      </c>
      <c r="AO42" s="49">
        <f t="shared" si="27"/>
        <v>2</v>
      </c>
      <c r="AP42" s="50">
        <f t="shared" si="27"/>
        <v>0</v>
      </c>
      <c r="AQ42" s="51">
        <f t="shared" si="27"/>
        <v>0</v>
      </c>
      <c r="AR42" s="52" t="s">
        <v>10</v>
      </c>
      <c r="AS42" s="53"/>
      <c r="AT42" s="54"/>
      <c r="AU42" s="54"/>
      <c r="AV42" s="54"/>
      <c r="AW42" s="54"/>
      <c r="AX42" s="54"/>
      <c r="AY42" s="54"/>
    </row>
    <row r="43" spans="1:51" ht="16.5" customHeight="1">
      <c r="A43" s="202"/>
      <c r="B43" s="157">
        <f>SUM(B42:D42)</f>
        <v>2</v>
      </c>
      <c r="C43" s="160"/>
      <c r="D43" s="161"/>
      <c r="E43" s="157">
        <f>SUM(E42:G42)</f>
        <v>2</v>
      </c>
      <c r="F43" s="160"/>
      <c r="G43" s="161"/>
      <c r="H43" s="157">
        <f>SUM(H42:J42)</f>
        <v>2</v>
      </c>
      <c r="I43" s="160"/>
      <c r="J43" s="161"/>
      <c r="K43" s="157">
        <f>SUM(K42:M42)</f>
        <v>2</v>
      </c>
      <c r="L43" s="160"/>
      <c r="M43" s="161"/>
      <c r="N43" s="157">
        <f>SUM(N42:P42)</f>
        <v>2</v>
      </c>
      <c r="O43" s="160"/>
      <c r="P43" s="161"/>
      <c r="Q43" s="157">
        <f>SUM(Q42:S42)</f>
        <v>3</v>
      </c>
      <c r="R43" s="160"/>
      <c r="S43" s="161"/>
      <c r="T43" s="157">
        <f>SUM(T42:V42)</f>
        <v>2</v>
      </c>
      <c r="U43" s="160"/>
      <c r="V43" s="161"/>
      <c r="W43" s="157">
        <f>SUM(W42:Y42)</f>
        <v>2</v>
      </c>
      <c r="X43" s="160"/>
      <c r="Y43" s="161"/>
      <c r="Z43" s="157">
        <f>SUM(Z42:AB42)</f>
        <v>2</v>
      </c>
      <c r="AA43" s="160"/>
      <c r="AB43" s="161"/>
      <c r="AC43" s="30"/>
      <c r="AD43" s="31"/>
      <c r="AE43" s="32"/>
      <c r="AF43" s="157">
        <f>SUM(AF42:AH42)</f>
        <v>2</v>
      </c>
      <c r="AG43" s="160"/>
      <c r="AH43" s="161"/>
      <c r="AI43" s="157">
        <f>SUM(AI42:AK42)</f>
        <v>2</v>
      </c>
      <c r="AJ43" s="160"/>
      <c r="AK43" s="161"/>
      <c r="AL43" s="157">
        <f>SUM(AL42:AN42)</f>
        <v>4</v>
      </c>
      <c r="AM43" s="160"/>
      <c r="AN43" s="161"/>
      <c r="AO43" s="157">
        <f>SUM(AO42:AQ42)</f>
        <v>2</v>
      </c>
      <c r="AP43" s="160"/>
      <c r="AQ43" s="161"/>
      <c r="AR43" s="6" t="s">
        <v>17</v>
      </c>
      <c r="AS43" s="12">
        <f>SUM(B43:AQ43)</f>
        <v>29</v>
      </c>
      <c r="AT43" s="4"/>
      <c r="AU43" s="4"/>
      <c r="AV43" s="4"/>
      <c r="AW43" s="4"/>
      <c r="AX43" s="4"/>
      <c r="AY43" s="4"/>
    </row>
    <row r="44" spans="1:51" ht="16.5" customHeight="1">
      <c r="A44" s="194" t="s">
        <v>27</v>
      </c>
      <c r="B44" s="17">
        <v>1</v>
      </c>
      <c r="C44" s="18"/>
      <c r="D44" s="19">
        <v>1</v>
      </c>
      <c r="E44" s="17">
        <v>1</v>
      </c>
      <c r="F44" s="18">
        <v>1</v>
      </c>
      <c r="G44" s="19"/>
      <c r="H44" s="17">
        <v>1</v>
      </c>
      <c r="I44" s="18"/>
      <c r="J44" s="19">
        <v>1</v>
      </c>
      <c r="K44" s="17"/>
      <c r="L44" s="18">
        <v>1</v>
      </c>
      <c r="M44" s="19">
        <v>1</v>
      </c>
      <c r="N44" s="17"/>
      <c r="O44" s="18">
        <v>1</v>
      </c>
      <c r="P44" s="19">
        <v>1</v>
      </c>
      <c r="Q44" s="17">
        <v>2</v>
      </c>
      <c r="R44" s="18">
        <v>1</v>
      </c>
      <c r="S44" s="19"/>
      <c r="T44" s="17">
        <v>1</v>
      </c>
      <c r="U44" s="18">
        <v>1</v>
      </c>
      <c r="V44" s="19"/>
      <c r="W44" s="17">
        <v>1</v>
      </c>
      <c r="X44" s="18">
        <v>1</v>
      </c>
      <c r="Y44" s="19"/>
      <c r="Z44" s="17">
        <v>2</v>
      </c>
      <c r="AA44" s="18"/>
      <c r="AB44" s="19"/>
      <c r="AC44" s="17">
        <v>1</v>
      </c>
      <c r="AD44" s="18"/>
      <c r="AE44" s="19">
        <v>1</v>
      </c>
      <c r="AF44" s="23"/>
      <c r="AG44" s="24"/>
      <c r="AH44" s="25"/>
      <c r="AI44" s="17"/>
      <c r="AJ44" s="18"/>
      <c r="AK44" s="19">
        <v>2</v>
      </c>
      <c r="AL44" s="17"/>
      <c r="AM44" s="18">
        <v>1</v>
      </c>
      <c r="AN44" s="19">
        <v>1</v>
      </c>
      <c r="AO44" s="17">
        <v>1</v>
      </c>
      <c r="AP44" s="18">
        <v>1</v>
      </c>
      <c r="AQ44" s="19"/>
      <c r="AR44" s="5" t="s">
        <v>8</v>
      </c>
      <c r="AS44" s="13"/>
      <c r="AT44" s="4"/>
      <c r="AU44" s="4"/>
      <c r="AV44" s="4"/>
      <c r="AW44" s="4"/>
      <c r="AX44" s="4"/>
      <c r="AY44" s="4"/>
    </row>
    <row r="45" spans="1:51" ht="16.5" customHeight="1">
      <c r="A45" s="195"/>
      <c r="B45" s="20">
        <v>2</v>
      </c>
      <c r="C45" s="21"/>
      <c r="D45" s="22"/>
      <c r="E45" s="20"/>
      <c r="F45" s="21"/>
      <c r="G45" s="22"/>
      <c r="H45" s="20"/>
      <c r="I45" s="21"/>
      <c r="J45" s="22"/>
      <c r="K45" s="20"/>
      <c r="L45" s="21"/>
      <c r="M45" s="22"/>
      <c r="N45" s="20">
        <v>1</v>
      </c>
      <c r="O45" s="21">
        <v>1</v>
      </c>
      <c r="P45" s="22"/>
      <c r="Q45" s="20"/>
      <c r="R45" s="21"/>
      <c r="S45" s="22"/>
      <c r="T45" s="20"/>
      <c r="U45" s="21"/>
      <c r="V45" s="22"/>
      <c r="W45" s="20"/>
      <c r="X45" s="21"/>
      <c r="Y45" s="22"/>
      <c r="Z45" s="20"/>
      <c r="AA45" s="21"/>
      <c r="AB45" s="22"/>
      <c r="AC45" s="20"/>
      <c r="AD45" s="21"/>
      <c r="AE45" s="22"/>
      <c r="AF45" s="26"/>
      <c r="AG45" s="27"/>
      <c r="AH45" s="28"/>
      <c r="AI45" s="20"/>
      <c r="AJ45" s="21"/>
      <c r="AK45" s="22"/>
      <c r="AL45" s="20"/>
      <c r="AM45" s="21"/>
      <c r="AN45" s="22"/>
      <c r="AO45" s="20"/>
      <c r="AP45" s="21">
        <v>1</v>
      </c>
      <c r="AQ45" s="22">
        <v>1</v>
      </c>
      <c r="AR45" s="5" t="s">
        <v>9</v>
      </c>
      <c r="AS45" s="11"/>
      <c r="AT45" s="4"/>
      <c r="AU45" s="4"/>
      <c r="AV45" s="4"/>
      <c r="AW45" s="4"/>
      <c r="AX45" s="4"/>
      <c r="AY45" s="4"/>
    </row>
    <row r="46" spans="1:51" s="55" customFormat="1" ht="16.5" customHeight="1">
      <c r="A46" s="195"/>
      <c r="B46" s="49">
        <f aca="true" t="shared" si="28" ref="B46:AE46">SUM(B44:B45)</f>
        <v>3</v>
      </c>
      <c r="C46" s="50">
        <f t="shared" si="28"/>
        <v>0</v>
      </c>
      <c r="D46" s="51">
        <f t="shared" si="28"/>
        <v>1</v>
      </c>
      <c r="E46" s="49">
        <f t="shared" si="28"/>
        <v>1</v>
      </c>
      <c r="F46" s="50">
        <f t="shared" si="28"/>
        <v>1</v>
      </c>
      <c r="G46" s="51">
        <f t="shared" si="28"/>
        <v>0</v>
      </c>
      <c r="H46" s="49">
        <f t="shared" si="28"/>
        <v>1</v>
      </c>
      <c r="I46" s="50">
        <f t="shared" si="28"/>
        <v>0</v>
      </c>
      <c r="J46" s="51">
        <f t="shared" si="28"/>
        <v>1</v>
      </c>
      <c r="K46" s="49">
        <f t="shared" si="28"/>
        <v>0</v>
      </c>
      <c r="L46" s="50">
        <f t="shared" si="28"/>
        <v>1</v>
      </c>
      <c r="M46" s="51">
        <f t="shared" si="28"/>
        <v>1</v>
      </c>
      <c r="N46" s="49">
        <f t="shared" si="28"/>
        <v>1</v>
      </c>
      <c r="O46" s="50">
        <f t="shared" si="28"/>
        <v>2</v>
      </c>
      <c r="P46" s="51">
        <f t="shared" si="28"/>
        <v>1</v>
      </c>
      <c r="Q46" s="49">
        <f t="shared" si="28"/>
        <v>2</v>
      </c>
      <c r="R46" s="50">
        <f t="shared" si="28"/>
        <v>1</v>
      </c>
      <c r="S46" s="51">
        <f t="shared" si="28"/>
        <v>0</v>
      </c>
      <c r="T46" s="49">
        <f t="shared" si="28"/>
        <v>1</v>
      </c>
      <c r="U46" s="50">
        <f t="shared" si="28"/>
        <v>1</v>
      </c>
      <c r="V46" s="51">
        <f t="shared" si="28"/>
        <v>0</v>
      </c>
      <c r="W46" s="49">
        <f t="shared" si="28"/>
        <v>1</v>
      </c>
      <c r="X46" s="50">
        <f t="shared" si="28"/>
        <v>1</v>
      </c>
      <c r="Y46" s="51">
        <f t="shared" si="28"/>
        <v>0</v>
      </c>
      <c r="Z46" s="49">
        <f t="shared" si="28"/>
        <v>2</v>
      </c>
      <c r="AA46" s="50">
        <f t="shared" si="28"/>
        <v>0</v>
      </c>
      <c r="AB46" s="51">
        <f t="shared" si="28"/>
        <v>0</v>
      </c>
      <c r="AC46" s="49">
        <f t="shared" si="28"/>
        <v>1</v>
      </c>
      <c r="AD46" s="50">
        <f t="shared" si="28"/>
        <v>0</v>
      </c>
      <c r="AE46" s="51">
        <f t="shared" si="28"/>
        <v>1</v>
      </c>
      <c r="AF46" s="46"/>
      <c r="AG46" s="47"/>
      <c r="AH46" s="48"/>
      <c r="AI46" s="49">
        <f aca="true" t="shared" si="29" ref="AI46:AQ46">SUM(AI44:AI45)</f>
        <v>0</v>
      </c>
      <c r="AJ46" s="50">
        <f t="shared" si="29"/>
        <v>0</v>
      </c>
      <c r="AK46" s="51">
        <f t="shared" si="29"/>
        <v>2</v>
      </c>
      <c r="AL46" s="49">
        <f t="shared" si="29"/>
        <v>0</v>
      </c>
      <c r="AM46" s="50">
        <f t="shared" si="29"/>
        <v>1</v>
      </c>
      <c r="AN46" s="51">
        <f t="shared" si="29"/>
        <v>1</v>
      </c>
      <c r="AO46" s="49">
        <f t="shared" si="29"/>
        <v>1</v>
      </c>
      <c r="AP46" s="50">
        <f t="shared" si="29"/>
        <v>2</v>
      </c>
      <c r="AQ46" s="51">
        <f t="shared" si="29"/>
        <v>1</v>
      </c>
      <c r="AR46" s="52" t="s">
        <v>10</v>
      </c>
      <c r="AS46" s="53"/>
      <c r="AT46" s="54"/>
      <c r="AU46" s="54"/>
      <c r="AV46" s="54"/>
      <c r="AW46" s="54"/>
      <c r="AX46" s="54"/>
      <c r="AY46" s="54"/>
    </row>
    <row r="47" spans="1:51" ht="16.5" customHeight="1">
      <c r="A47" s="196"/>
      <c r="B47" s="157">
        <f>SUM(B46:D46)</f>
        <v>4</v>
      </c>
      <c r="C47" s="158"/>
      <c r="D47" s="159"/>
      <c r="E47" s="157">
        <f>SUM(E46:G46)</f>
        <v>2</v>
      </c>
      <c r="F47" s="158"/>
      <c r="G47" s="159"/>
      <c r="H47" s="157">
        <f>SUM(H46:J46)</f>
        <v>2</v>
      </c>
      <c r="I47" s="158"/>
      <c r="J47" s="159"/>
      <c r="K47" s="157">
        <f>SUM(K46:M46)</f>
        <v>2</v>
      </c>
      <c r="L47" s="158"/>
      <c r="M47" s="159"/>
      <c r="N47" s="157">
        <f>SUM(N46:P46)</f>
        <v>4</v>
      </c>
      <c r="O47" s="158"/>
      <c r="P47" s="159"/>
      <c r="Q47" s="157">
        <f>SUM(Q46:S46)</f>
        <v>3</v>
      </c>
      <c r="R47" s="158"/>
      <c r="S47" s="159"/>
      <c r="T47" s="157">
        <f>SUM(T46:V46)</f>
        <v>2</v>
      </c>
      <c r="U47" s="158"/>
      <c r="V47" s="159"/>
      <c r="W47" s="157">
        <f>SUM(W46:Y46)</f>
        <v>2</v>
      </c>
      <c r="X47" s="158"/>
      <c r="Y47" s="159"/>
      <c r="Z47" s="157">
        <f>SUM(Z46:AB46)</f>
        <v>2</v>
      </c>
      <c r="AA47" s="158"/>
      <c r="AB47" s="159"/>
      <c r="AC47" s="157">
        <f>SUM(AC46:AE46)</f>
        <v>2</v>
      </c>
      <c r="AD47" s="158"/>
      <c r="AE47" s="159"/>
      <c r="AF47" s="30"/>
      <c r="AG47" s="31"/>
      <c r="AH47" s="32"/>
      <c r="AI47" s="157">
        <f>SUM(AI46:AK46)</f>
        <v>2</v>
      </c>
      <c r="AJ47" s="158"/>
      <c r="AK47" s="159"/>
      <c r="AL47" s="157">
        <f>SUM(AL46:AN46)</f>
        <v>2</v>
      </c>
      <c r="AM47" s="158"/>
      <c r="AN47" s="159"/>
      <c r="AO47" s="157">
        <f>SUM(AO46:AQ46)</f>
        <v>4</v>
      </c>
      <c r="AP47" s="158"/>
      <c r="AQ47" s="159"/>
      <c r="AR47" s="6" t="s">
        <v>17</v>
      </c>
      <c r="AS47" s="12">
        <f>SUM(B47:AQ47)</f>
        <v>33</v>
      </c>
      <c r="AT47" s="4"/>
      <c r="AU47" s="4"/>
      <c r="AV47" s="4"/>
      <c r="AW47" s="4"/>
      <c r="AX47" s="4"/>
      <c r="AY47" s="4"/>
    </row>
    <row r="48" spans="1:51" ht="16.5" customHeight="1">
      <c r="A48" s="194" t="s">
        <v>32</v>
      </c>
      <c r="B48" s="17"/>
      <c r="C48" s="18">
        <v>1</v>
      </c>
      <c r="D48" s="19">
        <v>1</v>
      </c>
      <c r="E48" s="17">
        <v>1</v>
      </c>
      <c r="F48" s="18"/>
      <c r="G48" s="19">
        <v>1</v>
      </c>
      <c r="H48" s="17"/>
      <c r="I48" s="18">
        <v>1</v>
      </c>
      <c r="J48" s="19">
        <v>1</v>
      </c>
      <c r="K48" s="17">
        <v>2</v>
      </c>
      <c r="L48" s="18"/>
      <c r="M48" s="19"/>
      <c r="N48" s="17">
        <v>1</v>
      </c>
      <c r="O48" s="18">
        <v>1</v>
      </c>
      <c r="P48" s="19"/>
      <c r="Q48" s="17">
        <v>1</v>
      </c>
      <c r="R48" s="18"/>
      <c r="S48" s="19">
        <v>1</v>
      </c>
      <c r="T48" s="17"/>
      <c r="U48" s="18">
        <v>2</v>
      </c>
      <c r="V48" s="19"/>
      <c r="W48" s="17"/>
      <c r="X48" s="18"/>
      <c r="Y48" s="19">
        <v>2</v>
      </c>
      <c r="Z48" s="17"/>
      <c r="AA48" s="18">
        <v>1</v>
      </c>
      <c r="AB48" s="19">
        <v>1</v>
      </c>
      <c r="AC48" s="17"/>
      <c r="AD48" s="18">
        <v>1</v>
      </c>
      <c r="AE48" s="19">
        <v>1</v>
      </c>
      <c r="AF48" s="17">
        <v>2</v>
      </c>
      <c r="AG48" s="18"/>
      <c r="AH48" s="19"/>
      <c r="AI48" s="23"/>
      <c r="AJ48" s="24"/>
      <c r="AK48" s="25"/>
      <c r="AL48" s="17">
        <v>1</v>
      </c>
      <c r="AM48" s="18"/>
      <c r="AN48" s="19">
        <v>1</v>
      </c>
      <c r="AO48" s="17">
        <v>2</v>
      </c>
      <c r="AP48" s="18"/>
      <c r="AQ48" s="19">
        <v>1</v>
      </c>
      <c r="AR48" s="5" t="s">
        <v>8</v>
      </c>
      <c r="AS48" s="11"/>
      <c r="AT48" s="4"/>
      <c r="AU48" s="4"/>
      <c r="AV48" s="4"/>
      <c r="AW48" s="4"/>
      <c r="AX48" s="4"/>
      <c r="AY48" s="4"/>
    </row>
    <row r="49" spans="1:51" ht="16.5" customHeight="1">
      <c r="A49" s="195"/>
      <c r="B49" s="20"/>
      <c r="C49" s="21"/>
      <c r="D49" s="22">
        <v>2</v>
      </c>
      <c r="E49" s="20"/>
      <c r="F49" s="21"/>
      <c r="G49" s="22"/>
      <c r="H49" s="20"/>
      <c r="I49" s="21"/>
      <c r="J49" s="22"/>
      <c r="K49" s="20"/>
      <c r="L49" s="21"/>
      <c r="M49" s="22"/>
      <c r="N49" s="20"/>
      <c r="O49" s="21"/>
      <c r="P49" s="22"/>
      <c r="Q49" s="20"/>
      <c r="R49" s="21"/>
      <c r="S49" s="22"/>
      <c r="T49" s="20"/>
      <c r="U49" s="21"/>
      <c r="V49" s="22"/>
      <c r="W49" s="20"/>
      <c r="X49" s="21"/>
      <c r="Y49" s="22"/>
      <c r="Z49" s="20"/>
      <c r="AA49" s="21"/>
      <c r="AB49" s="22"/>
      <c r="AC49" s="20"/>
      <c r="AD49" s="21"/>
      <c r="AE49" s="22"/>
      <c r="AF49" s="20"/>
      <c r="AG49" s="21"/>
      <c r="AH49" s="22"/>
      <c r="AI49" s="26"/>
      <c r="AJ49" s="27"/>
      <c r="AK49" s="28"/>
      <c r="AL49" s="20"/>
      <c r="AM49" s="21"/>
      <c r="AN49" s="22"/>
      <c r="AO49" s="20"/>
      <c r="AP49" s="21"/>
      <c r="AQ49" s="22"/>
      <c r="AR49" s="5" t="s">
        <v>9</v>
      </c>
      <c r="AS49" s="11"/>
      <c r="AT49" s="4"/>
      <c r="AU49" s="4"/>
      <c r="AV49" s="4"/>
      <c r="AW49" s="4"/>
      <c r="AX49" s="4"/>
      <c r="AY49" s="4"/>
    </row>
    <row r="50" spans="1:51" s="55" customFormat="1" ht="16.5" customHeight="1">
      <c r="A50" s="195"/>
      <c r="B50" s="49">
        <f aca="true" t="shared" si="30" ref="B50:AH50">SUM(B48:B49)</f>
        <v>0</v>
      </c>
      <c r="C50" s="50">
        <f t="shared" si="30"/>
        <v>1</v>
      </c>
      <c r="D50" s="51">
        <f t="shared" si="30"/>
        <v>3</v>
      </c>
      <c r="E50" s="49">
        <f t="shared" si="30"/>
        <v>1</v>
      </c>
      <c r="F50" s="50">
        <f t="shared" si="30"/>
        <v>0</v>
      </c>
      <c r="G50" s="51">
        <f t="shared" si="30"/>
        <v>1</v>
      </c>
      <c r="H50" s="49">
        <f t="shared" si="30"/>
        <v>0</v>
      </c>
      <c r="I50" s="50">
        <f t="shared" si="30"/>
        <v>1</v>
      </c>
      <c r="J50" s="51">
        <f t="shared" si="30"/>
        <v>1</v>
      </c>
      <c r="K50" s="49">
        <f t="shared" si="30"/>
        <v>2</v>
      </c>
      <c r="L50" s="50">
        <f t="shared" si="30"/>
        <v>0</v>
      </c>
      <c r="M50" s="51">
        <f t="shared" si="30"/>
        <v>0</v>
      </c>
      <c r="N50" s="49">
        <f t="shared" si="30"/>
        <v>1</v>
      </c>
      <c r="O50" s="50">
        <f t="shared" si="30"/>
        <v>1</v>
      </c>
      <c r="P50" s="51">
        <f t="shared" si="30"/>
        <v>0</v>
      </c>
      <c r="Q50" s="49">
        <f t="shared" si="30"/>
        <v>1</v>
      </c>
      <c r="R50" s="50">
        <f t="shared" si="30"/>
        <v>0</v>
      </c>
      <c r="S50" s="51">
        <f t="shared" si="30"/>
        <v>1</v>
      </c>
      <c r="T50" s="49">
        <f t="shared" si="30"/>
        <v>0</v>
      </c>
      <c r="U50" s="50">
        <f t="shared" si="30"/>
        <v>2</v>
      </c>
      <c r="V50" s="51">
        <f t="shared" si="30"/>
        <v>0</v>
      </c>
      <c r="W50" s="49">
        <f t="shared" si="30"/>
        <v>0</v>
      </c>
      <c r="X50" s="50">
        <f t="shared" si="30"/>
        <v>0</v>
      </c>
      <c r="Y50" s="51">
        <f t="shared" si="30"/>
        <v>2</v>
      </c>
      <c r="Z50" s="49">
        <f t="shared" si="30"/>
        <v>0</v>
      </c>
      <c r="AA50" s="50">
        <f t="shared" si="30"/>
        <v>1</v>
      </c>
      <c r="AB50" s="51">
        <f t="shared" si="30"/>
        <v>1</v>
      </c>
      <c r="AC50" s="49">
        <f t="shared" si="30"/>
        <v>0</v>
      </c>
      <c r="AD50" s="50">
        <f t="shared" si="30"/>
        <v>1</v>
      </c>
      <c r="AE50" s="51">
        <f t="shared" si="30"/>
        <v>1</v>
      </c>
      <c r="AF50" s="49">
        <f t="shared" si="30"/>
        <v>2</v>
      </c>
      <c r="AG50" s="50">
        <f t="shared" si="30"/>
        <v>0</v>
      </c>
      <c r="AH50" s="51">
        <f t="shared" si="30"/>
        <v>0</v>
      </c>
      <c r="AI50" s="46"/>
      <c r="AJ50" s="47"/>
      <c r="AK50" s="48"/>
      <c r="AL50" s="49">
        <f aca="true" t="shared" si="31" ref="AL50:AQ50">SUM(AL48:AL49)</f>
        <v>1</v>
      </c>
      <c r="AM50" s="50">
        <f t="shared" si="31"/>
        <v>0</v>
      </c>
      <c r="AN50" s="51">
        <f t="shared" si="31"/>
        <v>1</v>
      </c>
      <c r="AO50" s="49">
        <f t="shared" si="31"/>
        <v>2</v>
      </c>
      <c r="AP50" s="50">
        <f t="shared" si="31"/>
        <v>0</v>
      </c>
      <c r="AQ50" s="51">
        <f t="shared" si="31"/>
        <v>1</v>
      </c>
      <c r="AR50" s="52" t="s">
        <v>10</v>
      </c>
      <c r="AS50" s="53"/>
      <c r="AT50" s="54"/>
      <c r="AU50" s="54"/>
      <c r="AV50" s="54"/>
      <c r="AW50" s="54"/>
      <c r="AX50" s="54"/>
      <c r="AY50" s="54"/>
    </row>
    <row r="51" spans="1:51" ht="16.5" customHeight="1">
      <c r="A51" s="196"/>
      <c r="B51" s="191">
        <f>SUM(B50:D50)</f>
        <v>4</v>
      </c>
      <c r="C51" s="192"/>
      <c r="D51" s="193"/>
      <c r="E51" s="191">
        <f>SUM(E50:G50)</f>
        <v>2</v>
      </c>
      <c r="F51" s="192"/>
      <c r="G51" s="193"/>
      <c r="H51" s="191">
        <f>SUM(H50:J50)</f>
        <v>2</v>
      </c>
      <c r="I51" s="192"/>
      <c r="J51" s="193"/>
      <c r="K51" s="191">
        <f>SUM(K50:M50)</f>
        <v>2</v>
      </c>
      <c r="L51" s="192"/>
      <c r="M51" s="193"/>
      <c r="N51" s="191">
        <f>SUM(N50:P50)</f>
        <v>2</v>
      </c>
      <c r="O51" s="192"/>
      <c r="P51" s="193"/>
      <c r="Q51" s="191">
        <f>SUM(Q50:S50)</f>
        <v>2</v>
      </c>
      <c r="R51" s="192"/>
      <c r="S51" s="193"/>
      <c r="T51" s="191">
        <f>SUM(T50:V50)</f>
        <v>2</v>
      </c>
      <c r="U51" s="192"/>
      <c r="V51" s="193"/>
      <c r="W51" s="191">
        <f>SUM(W50:Y50)</f>
        <v>2</v>
      </c>
      <c r="X51" s="192"/>
      <c r="Y51" s="193"/>
      <c r="Z51" s="191">
        <f>SUM(Z50:AB50)</f>
        <v>2</v>
      </c>
      <c r="AA51" s="192"/>
      <c r="AB51" s="193"/>
      <c r="AC51" s="191">
        <f>SUM(AC50:AE50)</f>
        <v>2</v>
      </c>
      <c r="AD51" s="192"/>
      <c r="AE51" s="193"/>
      <c r="AF51" s="191">
        <f>SUM(AF50:AH50)</f>
        <v>2</v>
      </c>
      <c r="AG51" s="192"/>
      <c r="AH51" s="193"/>
      <c r="AI51" s="29"/>
      <c r="AJ51" s="37"/>
      <c r="AK51" s="38"/>
      <c r="AL51" s="157">
        <f>SUM(AL50:AN50)</f>
        <v>2</v>
      </c>
      <c r="AM51" s="158"/>
      <c r="AN51" s="159"/>
      <c r="AO51" s="157">
        <f>SUM(AO50:AQ50)</f>
        <v>3</v>
      </c>
      <c r="AP51" s="158"/>
      <c r="AQ51" s="159"/>
      <c r="AR51" s="6" t="s">
        <v>17</v>
      </c>
      <c r="AS51" s="12">
        <f>SUM(B51:AQ51)</f>
        <v>29</v>
      </c>
      <c r="AT51" s="4"/>
      <c r="AU51" s="4"/>
      <c r="AV51" s="4"/>
      <c r="AW51" s="4"/>
      <c r="AX51" s="4"/>
      <c r="AY51" s="4"/>
    </row>
    <row r="52" spans="1:51" ht="16.5" customHeight="1">
      <c r="A52" s="194" t="s">
        <v>31</v>
      </c>
      <c r="B52" s="17"/>
      <c r="C52" s="18"/>
      <c r="D52" s="19">
        <v>2</v>
      </c>
      <c r="E52" s="17">
        <v>1</v>
      </c>
      <c r="F52" s="18">
        <v>1</v>
      </c>
      <c r="G52" s="19"/>
      <c r="H52" s="17">
        <v>1</v>
      </c>
      <c r="I52" s="18"/>
      <c r="J52" s="19">
        <v>1</v>
      </c>
      <c r="K52" s="17"/>
      <c r="L52" s="18">
        <v>2</v>
      </c>
      <c r="M52" s="19"/>
      <c r="N52" s="17">
        <v>1</v>
      </c>
      <c r="O52" s="18"/>
      <c r="P52" s="19">
        <v>1</v>
      </c>
      <c r="Q52" s="17"/>
      <c r="R52" s="18">
        <v>1</v>
      </c>
      <c r="S52" s="19">
        <v>1</v>
      </c>
      <c r="T52" s="17"/>
      <c r="U52" s="18">
        <v>2</v>
      </c>
      <c r="V52" s="19"/>
      <c r="W52" s="17"/>
      <c r="X52" s="18">
        <v>2</v>
      </c>
      <c r="Y52" s="19"/>
      <c r="Z52" s="17"/>
      <c r="AA52" s="18">
        <v>2</v>
      </c>
      <c r="AB52" s="19"/>
      <c r="AC52" s="17">
        <v>1</v>
      </c>
      <c r="AD52" s="18">
        <v>1</v>
      </c>
      <c r="AE52" s="19"/>
      <c r="AF52" s="17">
        <v>1</v>
      </c>
      <c r="AG52" s="18">
        <v>1</v>
      </c>
      <c r="AH52" s="19"/>
      <c r="AI52" s="17">
        <v>1</v>
      </c>
      <c r="AJ52" s="18"/>
      <c r="AK52" s="19">
        <v>1</v>
      </c>
      <c r="AL52" s="23"/>
      <c r="AM52" s="24"/>
      <c r="AN52" s="25"/>
      <c r="AO52" s="17">
        <v>1</v>
      </c>
      <c r="AP52" s="18"/>
      <c r="AQ52" s="19">
        <v>2</v>
      </c>
      <c r="AR52" s="5" t="s">
        <v>8</v>
      </c>
      <c r="AS52" s="11"/>
      <c r="AT52" s="4"/>
      <c r="AU52" s="4"/>
      <c r="AV52" s="4"/>
      <c r="AW52" s="4"/>
      <c r="AX52" s="4"/>
      <c r="AY52" s="4"/>
    </row>
    <row r="53" spans="1:51" ht="16.5" customHeight="1">
      <c r="A53" s="195"/>
      <c r="B53" s="20"/>
      <c r="C53" s="21"/>
      <c r="D53" s="22"/>
      <c r="E53" s="20"/>
      <c r="F53" s="21"/>
      <c r="G53" s="22"/>
      <c r="H53" s="20"/>
      <c r="I53" s="21"/>
      <c r="J53" s="22"/>
      <c r="K53" s="20"/>
      <c r="L53" s="21"/>
      <c r="M53" s="22"/>
      <c r="N53" s="20"/>
      <c r="O53" s="21"/>
      <c r="P53" s="22"/>
      <c r="Q53" s="20">
        <v>1</v>
      </c>
      <c r="R53" s="21"/>
      <c r="S53" s="22">
        <v>1</v>
      </c>
      <c r="T53" s="20"/>
      <c r="U53" s="21"/>
      <c r="V53" s="22"/>
      <c r="W53" s="20"/>
      <c r="X53" s="21"/>
      <c r="Y53" s="22"/>
      <c r="Z53" s="20"/>
      <c r="AA53" s="21"/>
      <c r="AB53" s="22"/>
      <c r="AC53" s="20">
        <v>1</v>
      </c>
      <c r="AD53" s="21">
        <v>1</v>
      </c>
      <c r="AE53" s="22"/>
      <c r="AF53" s="20"/>
      <c r="AG53" s="21"/>
      <c r="AH53" s="22"/>
      <c r="AI53" s="20"/>
      <c r="AJ53" s="21"/>
      <c r="AK53" s="22"/>
      <c r="AL53" s="26"/>
      <c r="AM53" s="27"/>
      <c r="AN53" s="28"/>
      <c r="AO53" s="20"/>
      <c r="AP53" s="21"/>
      <c r="AQ53" s="22"/>
      <c r="AR53" s="5" t="s">
        <v>9</v>
      </c>
      <c r="AS53" s="11"/>
      <c r="AT53" s="4"/>
      <c r="AU53" s="4"/>
      <c r="AV53" s="4"/>
      <c r="AW53" s="4"/>
      <c r="AX53" s="4"/>
      <c r="AY53" s="4"/>
    </row>
    <row r="54" spans="1:51" s="55" customFormat="1" ht="16.5" customHeight="1">
      <c r="A54" s="195"/>
      <c r="B54" s="49">
        <f aca="true" t="shared" si="32" ref="B54:AH54">SUM(B52:B53)</f>
        <v>0</v>
      </c>
      <c r="C54" s="50">
        <f t="shared" si="32"/>
        <v>0</v>
      </c>
      <c r="D54" s="51">
        <f t="shared" si="32"/>
        <v>2</v>
      </c>
      <c r="E54" s="49">
        <f t="shared" si="32"/>
        <v>1</v>
      </c>
      <c r="F54" s="50">
        <f t="shared" si="32"/>
        <v>1</v>
      </c>
      <c r="G54" s="51">
        <f t="shared" si="32"/>
        <v>0</v>
      </c>
      <c r="H54" s="49">
        <f t="shared" si="32"/>
        <v>1</v>
      </c>
      <c r="I54" s="50">
        <f t="shared" si="32"/>
        <v>0</v>
      </c>
      <c r="J54" s="51">
        <f t="shared" si="32"/>
        <v>1</v>
      </c>
      <c r="K54" s="49">
        <f t="shared" si="32"/>
        <v>0</v>
      </c>
      <c r="L54" s="50">
        <f t="shared" si="32"/>
        <v>2</v>
      </c>
      <c r="M54" s="51">
        <f t="shared" si="32"/>
        <v>0</v>
      </c>
      <c r="N54" s="49">
        <f t="shared" si="32"/>
        <v>1</v>
      </c>
      <c r="O54" s="50">
        <f t="shared" si="32"/>
        <v>0</v>
      </c>
      <c r="P54" s="51">
        <f t="shared" si="32"/>
        <v>1</v>
      </c>
      <c r="Q54" s="49">
        <f t="shared" si="32"/>
        <v>1</v>
      </c>
      <c r="R54" s="50">
        <f t="shared" si="32"/>
        <v>1</v>
      </c>
      <c r="S54" s="51">
        <f t="shared" si="32"/>
        <v>2</v>
      </c>
      <c r="T54" s="49">
        <f t="shared" si="32"/>
        <v>0</v>
      </c>
      <c r="U54" s="50">
        <f t="shared" si="32"/>
        <v>2</v>
      </c>
      <c r="V54" s="51">
        <f t="shared" si="32"/>
        <v>0</v>
      </c>
      <c r="W54" s="49">
        <f t="shared" si="32"/>
        <v>0</v>
      </c>
      <c r="X54" s="50">
        <f t="shared" si="32"/>
        <v>2</v>
      </c>
      <c r="Y54" s="51">
        <f t="shared" si="32"/>
        <v>0</v>
      </c>
      <c r="Z54" s="49">
        <f t="shared" si="32"/>
        <v>0</v>
      </c>
      <c r="AA54" s="50">
        <f t="shared" si="32"/>
        <v>2</v>
      </c>
      <c r="AB54" s="51">
        <f t="shared" si="32"/>
        <v>0</v>
      </c>
      <c r="AC54" s="49">
        <f t="shared" si="32"/>
        <v>2</v>
      </c>
      <c r="AD54" s="50">
        <f t="shared" si="32"/>
        <v>2</v>
      </c>
      <c r="AE54" s="51">
        <f t="shared" si="32"/>
        <v>0</v>
      </c>
      <c r="AF54" s="49">
        <f t="shared" si="32"/>
        <v>1</v>
      </c>
      <c r="AG54" s="50">
        <f t="shared" si="32"/>
        <v>1</v>
      </c>
      <c r="AH54" s="51">
        <f t="shared" si="32"/>
        <v>0</v>
      </c>
      <c r="AI54" s="49">
        <f>SUM(AI52:AI53)</f>
        <v>1</v>
      </c>
      <c r="AJ54" s="50">
        <f>SUM(AJ52:AJ53)</f>
        <v>0</v>
      </c>
      <c r="AK54" s="51">
        <f>SUM(AK52:AK53)</f>
        <v>1</v>
      </c>
      <c r="AL54" s="46"/>
      <c r="AM54" s="47"/>
      <c r="AN54" s="48"/>
      <c r="AO54" s="49">
        <f>SUM(AO52:AO53)</f>
        <v>1</v>
      </c>
      <c r="AP54" s="50">
        <f>SUM(AP52:AP53)</f>
        <v>0</v>
      </c>
      <c r="AQ54" s="51">
        <f>SUM(AQ52:AQ53)</f>
        <v>2</v>
      </c>
      <c r="AR54" s="52" t="s">
        <v>10</v>
      </c>
      <c r="AS54" s="53"/>
      <c r="AT54" s="54"/>
      <c r="AU54" s="54"/>
      <c r="AV54" s="54"/>
      <c r="AW54" s="54"/>
      <c r="AX54" s="54"/>
      <c r="AY54" s="54"/>
    </row>
    <row r="55" spans="1:51" ht="16.5" customHeight="1">
      <c r="A55" s="196"/>
      <c r="B55" s="191">
        <f>SUM(B54:D54)</f>
        <v>2</v>
      </c>
      <c r="C55" s="192"/>
      <c r="D55" s="193"/>
      <c r="E55" s="191">
        <f>SUM(E54:G54)</f>
        <v>2</v>
      </c>
      <c r="F55" s="192"/>
      <c r="G55" s="193"/>
      <c r="H55" s="191">
        <f>SUM(H54:J54)</f>
        <v>2</v>
      </c>
      <c r="I55" s="192"/>
      <c r="J55" s="193"/>
      <c r="K55" s="191">
        <f>SUM(K54:M54)</f>
        <v>2</v>
      </c>
      <c r="L55" s="192"/>
      <c r="M55" s="193"/>
      <c r="N55" s="191">
        <f>SUM(N54:P54)</f>
        <v>2</v>
      </c>
      <c r="O55" s="192"/>
      <c r="P55" s="193"/>
      <c r="Q55" s="191">
        <f>SUM(Q54:S54)</f>
        <v>4</v>
      </c>
      <c r="R55" s="192"/>
      <c r="S55" s="193"/>
      <c r="T55" s="191">
        <f>SUM(T54:V54)</f>
        <v>2</v>
      </c>
      <c r="U55" s="192"/>
      <c r="V55" s="193"/>
      <c r="W55" s="191">
        <f>SUM(W54:Y54)</f>
        <v>2</v>
      </c>
      <c r="X55" s="192"/>
      <c r="Y55" s="193"/>
      <c r="Z55" s="191">
        <f>SUM(Z54:AB54)</f>
        <v>2</v>
      </c>
      <c r="AA55" s="192"/>
      <c r="AB55" s="193"/>
      <c r="AC55" s="191">
        <f>SUM(AC54:AE54)</f>
        <v>4</v>
      </c>
      <c r="AD55" s="192"/>
      <c r="AE55" s="193"/>
      <c r="AF55" s="191">
        <f>SUM(AF54:AH54)</f>
        <v>2</v>
      </c>
      <c r="AG55" s="192"/>
      <c r="AH55" s="193"/>
      <c r="AI55" s="191">
        <f>SUM(AI54:AK54)</f>
        <v>2</v>
      </c>
      <c r="AJ55" s="192"/>
      <c r="AK55" s="193"/>
      <c r="AL55" s="29"/>
      <c r="AM55" s="37"/>
      <c r="AN55" s="38"/>
      <c r="AO55" s="191">
        <f>SUM(AO54:AQ54)</f>
        <v>3</v>
      </c>
      <c r="AP55" s="192"/>
      <c r="AQ55" s="193"/>
      <c r="AR55" s="6" t="s">
        <v>17</v>
      </c>
      <c r="AS55" s="12">
        <f>SUM(B55:AQ55)</f>
        <v>31</v>
      </c>
      <c r="AT55" s="4"/>
      <c r="AU55" s="4"/>
      <c r="AV55" s="4"/>
      <c r="AW55" s="4"/>
      <c r="AX55" s="4"/>
      <c r="AY55" s="4"/>
    </row>
    <row r="56" spans="1:51" ht="16.5" customHeight="1">
      <c r="A56" s="194" t="s">
        <v>18</v>
      </c>
      <c r="B56" s="17"/>
      <c r="C56" s="18">
        <v>1</v>
      </c>
      <c r="D56" s="19">
        <v>1</v>
      </c>
      <c r="E56" s="17">
        <v>1</v>
      </c>
      <c r="F56" s="18">
        <v>1</v>
      </c>
      <c r="G56" s="19"/>
      <c r="H56" s="17">
        <v>1</v>
      </c>
      <c r="I56" s="18"/>
      <c r="J56" s="19">
        <v>1</v>
      </c>
      <c r="K56" s="17">
        <v>1</v>
      </c>
      <c r="L56" s="18"/>
      <c r="M56" s="19">
        <v>1</v>
      </c>
      <c r="N56" s="17">
        <v>1</v>
      </c>
      <c r="O56" s="18"/>
      <c r="P56" s="19">
        <v>1</v>
      </c>
      <c r="Q56" s="17">
        <v>1</v>
      </c>
      <c r="R56" s="18">
        <v>1</v>
      </c>
      <c r="S56" s="19"/>
      <c r="T56" s="17"/>
      <c r="U56" s="18">
        <v>1</v>
      </c>
      <c r="V56" s="19">
        <v>2</v>
      </c>
      <c r="W56" s="17"/>
      <c r="X56" s="18"/>
      <c r="Y56" s="19">
        <v>2</v>
      </c>
      <c r="Z56" s="17"/>
      <c r="AA56" s="18">
        <v>2</v>
      </c>
      <c r="AB56" s="19"/>
      <c r="AC56" s="17"/>
      <c r="AD56" s="18"/>
      <c r="AE56" s="19">
        <v>2</v>
      </c>
      <c r="AF56" s="17"/>
      <c r="AG56" s="18">
        <v>1</v>
      </c>
      <c r="AH56" s="19">
        <v>1</v>
      </c>
      <c r="AI56" s="17">
        <v>1</v>
      </c>
      <c r="AJ56" s="18"/>
      <c r="AK56" s="19">
        <v>2</v>
      </c>
      <c r="AL56" s="17">
        <v>2</v>
      </c>
      <c r="AM56" s="18"/>
      <c r="AN56" s="19">
        <v>1</v>
      </c>
      <c r="AO56" s="23"/>
      <c r="AP56" s="24"/>
      <c r="AQ56" s="25"/>
      <c r="AR56" s="5" t="s">
        <v>8</v>
      </c>
      <c r="AS56" s="11"/>
      <c r="AT56" s="4"/>
      <c r="AU56" s="4"/>
      <c r="AV56" s="4"/>
      <c r="AW56" s="4"/>
      <c r="AX56" s="4"/>
      <c r="AY56" s="4"/>
    </row>
    <row r="57" spans="1:51" ht="16.5" customHeight="1">
      <c r="A57" s="195"/>
      <c r="B57" s="20"/>
      <c r="C57" s="21"/>
      <c r="D57" s="22"/>
      <c r="E57" s="20"/>
      <c r="F57" s="21"/>
      <c r="G57" s="22"/>
      <c r="H57" s="20"/>
      <c r="I57" s="21"/>
      <c r="J57" s="22"/>
      <c r="K57" s="20">
        <v>2</v>
      </c>
      <c r="L57" s="21"/>
      <c r="M57" s="22"/>
      <c r="N57" s="20"/>
      <c r="O57" s="21"/>
      <c r="P57" s="22"/>
      <c r="Q57" s="20"/>
      <c r="R57" s="21"/>
      <c r="S57" s="22">
        <v>1</v>
      </c>
      <c r="T57" s="20"/>
      <c r="U57" s="21"/>
      <c r="V57" s="22"/>
      <c r="W57" s="20"/>
      <c r="X57" s="21"/>
      <c r="Y57" s="22"/>
      <c r="Z57" s="20"/>
      <c r="AA57" s="21"/>
      <c r="AB57" s="22"/>
      <c r="AC57" s="20"/>
      <c r="AD57" s="21"/>
      <c r="AE57" s="22"/>
      <c r="AF57" s="20">
        <v>1</v>
      </c>
      <c r="AG57" s="21">
        <v>1</v>
      </c>
      <c r="AH57" s="22"/>
      <c r="AI57" s="20"/>
      <c r="AJ57" s="21"/>
      <c r="AK57" s="22"/>
      <c r="AL57" s="20"/>
      <c r="AM57" s="21"/>
      <c r="AN57" s="22"/>
      <c r="AO57" s="26"/>
      <c r="AP57" s="27"/>
      <c r="AQ57" s="28"/>
      <c r="AR57" s="5" t="s">
        <v>9</v>
      </c>
      <c r="AS57" s="11"/>
      <c r="AT57" s="4"/>
      <c r="AU57" s="4"/>
      <c r="AV57" s="4"/>
      <c r="AW57" s="4"/>
      <c r="AX57" s="4"/>
      <c r="AY57" s="4"/>
    </row>
    <row r="58" spans="1:51" s="55" customFormat="1" ht="16.5" customHeight="1">
      <c r="A58" s="195"/>
      <c r="B58" s="49">
        <f aca="true" t="shared" si="33" ref="B58:AN58">SUM(B56:B57)</f>
        <v>0</v>
      </c>
      <c r="C58" s="50">
        <f t="shared" si="33"/>
        <v>1</v>
      </c>
      <c r="D58" s="51">
        <f t="shared" si="33"/>
        <v>1</v>
      </c>
      <c r="E58" s="49">
        <f t="shared" si="33"/>
        <v>1</v>
      </c>
      <c r="F58" s="50">
        <f t="shared" si="33"/>
        <v>1</v>
      </c>
      <c r="G58" s="51">
        <f t="shared" si="33"/>
        <v>0</v>
      </c>
      <c r="H58" s="49">
        <f t="shared" si="33"/>
        <v>1</v>
      </c>
      <c r="I58" s="50">
        <f t="shared" si="33"/>
        <v>0</v>
      </c>
      <c r="J58" s="51">
        <f t="shared" si="33"/>
        <v>1</v>
      </c>
      <c r="K58" s="49">
        <f t="shared" si="33"/>
        <v>3</v>
      </c>
      <c r="L58" s="50">
        <f t="shared" si="33"/>
        <v>0</v>
      </c>
      <c r="M58" s="51">
        <f t="shared" si="33"/>
        <v>1</v>
      </c>
      <c r="N58" s="49">
        <f t="shared" si="33"/>
        <v>1</v>
      </c>
      <c r="O58" s="50">
        <f t="shared" si="33"/>
        <v>0</v>
      </c>
      <c r="P58" s="51">
        <f t="shared" si="33"/>
        <v>1</v>
      </c>
      <c r="Q58" s="49">
        <f t="shared" si="33"/>
        <v>1</v>
      </c>
      <c r="R58" s="50">
        <f t="shared" si="33"/>
        <v>1</v>
      </c>
      <c r="S58" s="51">
        <f t="shared" si="33"/>
        <v>1</v>
      </c>
      <c r="T58" s="49">
        <f t="shared" si="33"/>
        <v>0</v>
      </c>
      <c r="U58" s="50">
        <f t="shared" si="33"/>
        <v>1</v>
      </c>
      <c r="V58" s="51">
        <f t="shared" si="33"/>
        <v>2</v>
      </c>
      <c r="W58" s="49">
        <f t="shared" si="33"/>
        <v>0</v>
      </c>
      <c r="X58" s="50">
        <f t="shared" si="33"/>
        <v>0</v>
      </c>
      <c r="Y58" s="51">
        <f t="shared" si="33"/>
        <v>2</v>
      </c>
      <c r="Z58" s="49">
        <f t="shared" si="33"/>
        <v>0</v>
      </c>
      <c r="AA58" s="50">
        <f t="shared" si="33"/>
        <v>2</v>
      </c>
      <c r="AB58" s="51">
        <f t="shared" si="33"/>
        <v>0</v>
      </c>
      <c r="AC58" s="49">
        <f t="shared" si="33"/>
        <v>0</v>
      </c>
      <c r="AD58" s="50">
        <f t="shared" si="33"/>
        <v>0</v>
      </c>
      <c r="AE58" s="51">
        <f t="shared" si="33"/>
        <v>2</v>
      </c>
      <c r="AF58" s="49">
        <f t="shared" si="33"/>
        <v>1</v>
      </c>
      <c r="AG58" s="50">
        <f t="shared" si="33"/>
        <v>2</v>
      </c>
      <c r="AH58" s="51">
        <f t="shared" si="33"/>
        <v>1</v>
      </c>
      <c r="AI58" s="49">
        <f t="shared" si="33"/>
        <v>1</v>
      </c>
      <c r="AJ58" s="50">
        <f t="shared" si="33"/>
        <v>0</v>
      </c>
      <c r="AK58" s="51">
        <f t="shared" si="33"/>
        <v>2</v>
      </c>
      <c r="AL58" s="49">
        <f t="shared" si="33"/>
        <v>2</v>
      </c>
      <c r="AM58" s="50">
        <f t="shared" si="33"/>
        <v>0</v>
      </c>
      <c r="AN58" s="51">
        <f t="shared" si="33"/>
        <v>1</v>
      </c>
      <c r="AO58" s="46"/>
      <c r="AP58" s="47"/>
      <c r="AQ58" s="48"/>
      <c r="AR58" s="52" t="s">
        <v>10</v>
      </c>
      <c r="AS58" s="53"/>
      <c r="AT58" s="54"/>
      <c r="AU58" s="54"/>
      <c r="AV58" s="54"/>
      <c r="AW58" s="54"/>
      <c r="AX58" s="54"/>
      <c r="AY58" s="54"/>
    </row>
    <row r="59" spans="1:51" ht="16.5" customHeight="1">
      <c r="A59" s="196"/>
      <c r="B59" s="191">
        <f>SUM(B58:D58)</f>
        <v>2</v>
      </c>
      <c r="C59" s="192"/>
      <c r="D59" s="193"/>
      <c r="E59" s="191">
        <f>SUM(E58:G58)</f>
        <v>2</v>
      </c>
      <c r="F59" s="192"/>
      <c r="G59" s="193"/>
      <c r="H59" s="191">
        <f>SUM(H58:J58)</f>
        <v>2</v>
      </c>
      <c r="I59" s="192"/>
      <c r="J59" s="193"/>
      <c r="K59" s="191">
        <f>SUM(K58:M58)</f>
        <v>4</v>
      </c>
      <c r="L59" s="192"/>
      <c r="M59" s="193"/>
      <c r="N59" s="191">
        <f>SUM(N58:P58)</f>
        <v>2</v>
      </c>
      <c r="O59" s="192"/>
      <c r="P59" s="193"/>
      <c r="Q59" s="191">
        <f>SUM(Q58:S58)</f>
        <v>3</v>
      </c>
      <c r="R59" s="192"/>
      <c r="S59" s="193"/>
      <c r="T59" s="191">
        <f>SUM(T58:V58)</f>
        <v>3</v>
      </c>
      <c r="U59" s="192"/>
      <c r="V59" s="193"/>
      <c r="W59" s="191">
        <f>SUM(W58:Y58)</f>
        <v>2</v>
      </c>
      <c r="X59" s="192"/>
      <c r="Y59" s="193"/>
      <c r="Z59" s="191">
        <f>SUM(Z58:AB58)</f>
        <v>2</v>
      </c>
      <c r="AA59" s="192"/>
      <c r="AB59" s="193"/>
      <c r="AC59" s="191">
        <f>SUM(AC58:AE58)</f>
        <v>2</v>
      </c>
      <c r="AD59" s="192"/>
      <c r="AE59" s="193"/>
      <c r="AF59" s="191">
        <f>SUM(AF58:AH58)</f>
        <v>4</v>
      </c>
      <c r="AG59" s="192"/>
      <c r="AH59" s="193"/>
      <c r="AI59" s="191">
        <f>SUM(AI58:AK58)</f>
        <v>3</v>
      </c>
      <c r="AJ59" s="192"/>
      <c r="AK59" s="193"/>
      <c r="AL59" s="191">
        <f>SUM(AL58:AN58)</f>
        <v>3</v>
      </c>
      <c r="AM59" s="192"/>
      <c r="AN59" s="193"/>
      <c r="AO59" s="29"/>
      <c r="AP59" s="37"/>
      <c r="AQ59" s="38"/>
      <c r="AR59" s="6" t="s">
        <v>17</v>
      </c>
      <c r="AS59" s="12">
        <f>SUM(B59:AQ59)</f>
        <v>34</v>
      </c>
      <c r="AT59" s="4"/>
      <c r="AU59" s="4"/>
      <c r="AV59" s="4"/>
      <c r="AW59" s="4"/>
      <c r="AX59" s="4"/>
      <c r="AY59" s="4"/>
    </row>
    <row r="60" spans="1:51" ht="16.5" customHeight="1">
      <c r="A60" s="42" t="s">
        <v>8</v>
      </c>
      <c r="B60" s="35">
        <f>SUM(B4,B8,B12,B16,B20,B24,B28,B32,B36,B40,B44,B48,B52,B56)</f>
        <v>5</v>
      </c>
      <c r="C60" s="9">
        <f>SUM(C4,C8,C12,C16,C20,C24,C28,C32,C36,C40,C44,C48,C52,C56)</f>
        <v>9</v>
      </c>
      <c r="D60" s="36">
        <f>SUM(D4,D8,D12,D16,D20,D24,D28,D32,D36,D40,D44,D48,D52,D56)</f>
        <v>13</v>
      </c>
      <c r="E60" s="35">
        <f>SUM(E4,E8,E12,E16,E20,E24,E28,E32,E36,E40,E44,E48,E52,E56)</f>
        <v>8</v>
      </c>
      <c r="F60" s="9">
        <f aca="true" t="shared" si="34" ref="F60:AQ60">SUM(F4,F8,F12,F16,F20,F24,F28,F32,F36,F40,F44,F48,F52,F56)</f>
        <v>8</v>
      </c>
      <c r="G60" s="36">
        <f t="shared" si="34"/>
        <v>12</v>
      </c>
      <c r="H60" s="35">
        <f t="shared" si="34"/>
        <v>7</v>
      </c>
      <c r="I60" s="9">
        <f t="shared" si="34"/>
        <v>6</v>
      </c>
      <c r="J60" s="36">
        <f t="shared" si="34"/>
        <v>15</v>
      </c>
      <c r="K60" s="35">
        <f t="shared" si="34"/>
        <v>16</v>
      </c>
      <c r="L60" s="9">
        <f t="shared" si="34"/>
        <v>6</v>
      </c>
      <c r="M60" s="36">
        <f t="shared" si="34"/>
        <v>4</v>
      </c>
      <c r="N60" s="35">
        <f t="shared" si="34"/>
        <v>10</v>
      </c>
      <c r="O60" s="9">
        <f t="shared" si="34"/>
        <v>7</v>
      </c>
      <c r="P60" s="36">
        <f t="shared" si="34"/>
        <v>10</v>
      </c>
      <c r="Q60" s="35">
        <f t="shared" si="34"/>
        <v>9</v>
      </c>
      <c r="R60" s="9">
        <f t="shared" si="34"/>
        <v>9</v>
      </c>
      <c r="S60" s="36">
        <f t="shared" si="34"/>
        <v>11</v>
      </c>
      <c r="T60" s="35">
        <f t="shared" si="34"/>
        <v>13</v>
      </c>
      <c r="U60" s="9">
        <f t="shared" si="34"/>
        <v>8</v>
      </c>
      <c r="V60" s="36">
        <f t="shared" si="34"/>
        <v>8</v>
      </c>
      <c r="W60" s="35">
        <f t="shared" si="34"/>
        <v>10</v>
      </c>
      <c r="X60" s="9">
        <f t="shared" si="34"/>
        <v>9</v>
      </c>
      <c r="Y60" s="36">
        <f t="shared" si="34"/>
        <v>8</v>
      </c>
      <c r="Z60" s="35">
        <f t="shared" si="34"/>
        <v>14</v>
      </c>
      <c r="AA60" s="9">
        <f t="shared" si="34"/>
        <v>7</v>
      </c>
      <c r="AB60" s="36">
        <f t="shared" si="34"/>
        <v>6</v>
      </c>
      <c r="AC60" s="35">
        <f t="shared" si="34"/>
        <v>5</v>
      </c>
      <c r="AD60" s="9">
        <f t="shared" si="34"/>
        <v>7</v>
      </c>
      <c r="AE60" s="36">
        <f t="shared" si="34"/>
        <v>14</v>
      </c>
      <c r="AF60" s="35">
        <f t="shared" si="34"/>
        <v>8</v>
      </c>
      <c r="AG60" s="9">
        <f t="shared" si="34"/>
        <v>8</v>
      </c>
      <c r="AH60" s="36">
        <f t="shared" si="34"/>
        <v>11</v>
      </c>
      <c r="AI60" s="35">
        <f t="shared" si="34"/>
        <v>10</v>
      </c>
      <c r="AJ60" s="9">
        <f t="shared" si="34"/>
        <v>7</v>
      </c>
      <c r="AK60" s="36">
        <f t="shared" si="34"/>
        <v>10</v>
      </c>
      <c r="AL60" s="35">
        <f t="shared" si="34"/>
        <v>8</v>
      </c>
      <c r="AM60" s="9">
        <f t="shared" si="34"/>
        <v>12</v>
      </c>
      <c r="AN60" s="36">
        <f t="shared" si="34"/>
        <v>7</v>
      </c>
      <c r="AO60" s="35">
        <f t="shared" si="34"/>
        <v>14</v>
      </c>
      <c r="AP60" s="9">
        <f t="shared" si="34"/>
        <v>7</v>
      </c>
      <c r="AQ60" s="36">
        <f t="shared" si="34"/>
        <v>8</v>
      </c>
      <c r="AR60" s="3"/>
      <c r="AS60" s="3"/>
      <c r="AT60" s="3"/>
      <c r="AU60" s="4"/>
      <c r="AV60" s="4"/>
      <c r="AW60" s="4"/>
      <c r="AX60" s="4"/>
      <c r="AY60" s="4"/>
    </row>
    <row r="61" spans="1:51" ht="16.5" customHeight="1">
      <c r="A61" s="42" t="s">
        <v>9</v>
      </c>
      <c r="B61" s="39">
        <f aca="true" t="shared" si="35" ref="B61:D62">SUM(B5,B9,B13,B17,B21,B25,B29,B33,B37,B41,B45,B49,B53,B57)</f>
        <v>2</v>
      </c>
      <c r="C61" s="5">
        <f t="shared" si="35"/>
        <v>0</v>
      </c>
      <c r="D61" s="34">
        <f t="shared" si="35"/>
        <v>2</v>
      </c>
      <c r="E61" s="39">
        <f aca="true" t="shared" si="36" ref="E61:AQ61">SUM(E5,E9,E13,E17,E21,E25,E29,E33,E37,E41,E45,E49,E53,E57)</f>
        <v>1</v>
      </c>
      <c r="F61" s="5">
        <f t="shared" si="36"/>
        <v>0</v>
      </c>
      <c r="G61" s="34">
        <f t="shared" si="36"/>
        <v>1</v>
      </c>
      <c r="H61" s="39">
        <f t="shared" si="36"/>
        <v>1</v>
      </c>
      <c r="I61" s="5">
        <f t="shared" si="36"/>
        <v>2</v>
      </c>
      <c r="J61" s="34">
        <f t="shared" si="36"/>
        <v>3</v>
      </c>
      <c r="K61" s="39">
        <f t="shared" si="36"/>
        <v>2</v>
      </c>
      <c r="L61" s="5">
        <f t="shared" si="36"/>
        <v>1</v>
      </c>
      <c r="M61" s="34">
        <f t="shared" si="36"/>
        <v>1</v>
      </c>
      <c r="N61" s="39">
        <f t="shared" si="36"/>
        <v>1</v>
      </c>
      <c r="O61" s="5">
        <f t="shared" si="36"/>
        <v>1</v>
      </c>
      <c r="P61" s="34">
        <f t="shared" si="36"/>
        <v>0</v>
      </c>
      <c r="Q61" s="39">
        <f t="shared" si="36"/>
        <v>4</v>
      </c>
      <c r="R61" s="5">
        <f t="shared" si="36"/>
        <v>0</v>
      </c>
      <c r="S61" s="34">
        <f t="shared" si="36"/>
        <v>4</v>
      </c>
      <c r="T61" s="39">
        <f t="shared" si="36"/>
        <v>1</v>
      </c>
      <c r="U61" s="5">
        <f t="shared" si="36"/>
        <v>1</v>
      </c>
      <c r="V61" s="34">
        <f t="shared" si="36"/>
        <v>0</v>
      </c>
      <c r="W61" s="39">
        <f t="shared" si="36"/>
        <v>1</v>
      </c>
      <c r="X61" s="5">
        <f t="shared" si="36"/>
        <v>1</v>
      </c>
      <c r="Y61" s="34">
        <f t="shared" si="36"/>
        <v>0</v>
      </c>
      <c r="Z61" s="39">
        <f t="shared" si="36"/>
        <v>1</v>
      </c>
      <c r="AA61" s="5">
        <f t="shared" si="36"/>
        <v>1</v>
      </c>
      <c r="AB61" s="34">
        <f t="shared" si="36"/>
        <v>0</v>
      </c>
      <c r="AC61" s="39">
        <f t="shared" si="36"/>
        <v>1</v>
      </c>
      <c r="AD61" s="5">
        <f t="shared" si="36"/>
        <v>1</v>
      </c>
      <c r="AE61" s="34">
        <f t="shared" si="36"/>
        <v>1</v>
      </c>
      <c r="AF61" s="39">
        <f t="shared" si="36"/>
        <v>1</v>
      </c>
      <c r="AG61" s="5">
        <f t="shared" si="36"/>
        <v>2</v>
      </c>
      <c r="AH61" s="34">
        <f t="shared" si="36"/>
        <v>3</v>
      </c>
      <c r="AI61" s="39">
        <f t="shared" si="36"/>
        <v>2</v>
      </c>
      <c r="AJ61" s="5">
        <f t="shared" si="36"/>
        <v>0</v>
      </c>
      <c r="AK61" s="34">
        <f t="shared" si="36"/>
        <v>0</v>
      </c>
      <c r="AL61" s="39">
        <f t="shared" si="36"/>
        <v>1</v>
      </c>
      <c r="AM61" s="5">
        <f t="shared" si="36"/>
        <v>1</v>
      </c>
      <c r="AN61" s="34">
        <f t="shared" si="36"/>
        <v>2</v>
      </c>
      <c r="AO61" s="39">
        <f t="shared" si="36"/>
        <v>1</v>
      </c>
      <c r="AP61" s="5">
        <f t="shared" si="36"/>
        <v>1</v>
      </c>
      <c r="AQ61" s="34">
        <f t="shared" si="36"/>
        <v>3</v>
      </c>
      <c r="AR61" s="3"/>
      <c r="AS61" s="8"/>
      <c r="AT61" s="4"/>
      <c r="AU61" s="4"/>
      <c r="AV61" s="4"/>
      <c r="AW61" s="4"/>
      <c r="AX61" s="4"/>
      <c r="AY61" s="4"/>
    </row>
    <row r="62" spans="1:51" s="55" customFormat="1" ht="16.5" customHeight="1">
      <c r="A62" s="180" t="s">
        <v>10</v>
      </c>
      <c r="B62" s="58">
        <f t="shared" si="35"/>
        <v>7</v>
      </c>
      <c r="C62" s="57">
        <f t="shared" si="35"/>
        <v>9</v>
      </c>
      <c r="D62" s="59">
        <f t="shared" si="35"/>
        <v>15</v>
      </c>
      <c r="E62" s="58">
        <f aca="true" t="shared" si="37" ref="E62:AQ62">SUM(E6,E10,E14,E18,E22,E26,E30,E34,E38,E42,E46,E50,E54,E58)</f>
        <v>9</v>
      </c>
      <c r="F62" s="57">
        <f t="shared" si="37"/>
        <v>8</v>
      </c>
      <c r="G62" s="59">
        <f t="shared" si="37"/>
        <v>13</v>
      </c>
      <c r="H62" s="58">
        <f t="shared" si="37"/>
        <v>8</v>
      </c>
      <c r="I62" s="57">
        <f t="shared" si="37"/>
        <v>8</v>
      </c>
      <c r="J62" s="59">
        <f t="shared" si="37"/>
        <v>18</v>
      </c>
      <c r="K62" s="58">
        <f t="shared" si="37"/>
        <v>18</v>
      </c>
      <c r="L62" s="57">
        <f t="shared" si="37"/>
        <v>7</v>
      </c>
      <c r="M62" s="59">
        <f t="shared" si="37"/>
        <v>5</v>
      </c>
      <c r="N62" s="58">
        <f t="shared" si="37"/>
        <v>11</v>
      </c>
      <c r="O62" s="57">
        <f t="shared" si="37"/>
        <v>8</v>
      </c>
      <c r="P62" s="59">
        <f t="shared" si="37"/>
        <v>10</v>
      </c>
      <c r="Q62" s="58">
        <f t="shared" si="37"/>
        <v>13</v>
      </c>
      <c r="R62" s="57">
        <f t="shared" si="37"/>
        <v>9</v>
      </c>
      <c r="S62" s="59">
        <f t="shared" si="37"/>
        <v>15</v>
      </c>
      <c r="T62" s="58">
        <f t="shared" si="37"/>
        <v>14</v>
      </c>
      <c r="U62" s="57">
        <f t="shared" si="37"/>
        <v>9</v>
      </c>
      <c r="V62" s="59">
        <f t="shared" si="37"/>
        <v>8</v>
      </c>
      <c r="W62" s="58">
        <f t="shared" si="37"/>
        <v>11</v>
      </c>
      <c r="X62" s="57">
        <f t="shared" si="37"/>
        <v>10</v>
      </c>
      <c r="Y62" s="59">
        <f t="shared" si="37"/>
        <v>8</v>
      </c>
      <c r="Z62" s="58">
        <f t="shared" si="37"/>
        <v>15</v>
      </c>
      <c r="AA62" s="57">
        <f t="shared" si="37"/>
        <v>8</v>
      </c>
      <c r="AB62" s="59">
        <f t="shared" si="37"/>
        <v>6</v>
      </c>
      <c r="AC62" s="58">
        <f t="shared" si="37"/>
        <v>6</v>
      </c>
      <c r="AD62" s="57">
        <f t="shared" si="37"/>
        <v>8</v>
      </c>
      <c r="AE62" s="59">
        <f t="shared" si="37"/>
        <v>15</v>
      </c>
      <c r="AF62" s="58">
        <f t="shared" si="37"/>
        <v>9</v>
      </c>
      <c r="AG62" s="57">
        <f t="shared" si="37"/>
        <v>10</v>
      </c>
      <c r="AH62" s="59">
        <f t="shared" si="37"/>
        <v>14</v>
      </c>
      <c r="AI62" s="58">
        <f t="shared" si="37"/>
        <v>12</v>
      </c>
      <c r="AJ62" s="57">
        <f t="shared" si="37"/>
        <v>7</v>
      </c>
      <c r="AK62" s="59">
        <f t="shared" si="37"/>
        <v>10</v>
      </c>
      <c r="AL62" s="58">
        <f t="shared" si="37"/>
        <v>9</v>
      </c>
      <c r="AM62" s="57">
        <f t="shared" si="37"/>
        <v>13</v>
      </c>
      <c r="AN62" s="59">
        <f t="shared" si="37"/>
        <v>9</v>
      </c>
      <c r="AO62" s="58">
        <f t="shared" si="37"/>
        <v>15</v>
      </c>
      <c r="AP62" s="57">
        <f t="shared" si="37"/>
        <v>8</v>
      </c>
      <c r="AQ62" s="59">
        <f t="shared" si="37"/>
        <v>11</v>
      </c>
      <c r="AR62" s="60"/>
      <c r="AS62" s="61">
        <f>(AS55+AS47+AS43+AS39+AS31+AS27+AS19+AS15+AS11+AS7+AS35+AS23+AS51+AS59)/2</f>
        <v>218</v>
      </c>
      <c r="AT62" s="54"/>
      <c r="AU62" s="54"/>
      <c r="AV62" s="54"/>
      <c r="AW62" s="54"/>
      <c r="AX62" s="54"/>
      <c r="AY62" s="54"/>
    </row>
    <row r="63" spans="1:51" ht="16.5" customHeight="1">
      <c r="A63" s="181"/>
      <c r="B63" s="40" t="s">
        <v>16</v>
      </c>
      <c r="C63" s="6" t="s">
        <v>15</v>
      </c>
      <c r="D63" s="41" t="s">
        <v>14</v>
      </c>
      <c r="E63" s="40" t="s">
        <v>16</v>
      </c>
      <c r="F63" s="6" t="s">
        <v>15</v>
      </c>
      <c r="G63" s="41" t="s">
        <v>14</v>
      </c>
      <c r="H63" s="40" t="s">
        <v>16</v>
      </c>
      <c r="I63" s="6" t="s">
        <v>15</v>
      </c>
      <c r="J63" s="41" t="s">
        <v>14</v>
      </c>
      <c r="K63" s="40" t="s">
        <v>16</v>
      </c>
      <c r="L63" s="6" t="s">
        <v>15</v>
      </c>
      <c r="M63" s="41" t="s">
        <v>14</v>
      </c>
      <c r="N63" s="40" t="s">
        <v>16</v>
      </c>
      <c r="O63" s="6" t="s">
        <v>15</v>
      </c>
      <c r="P63" s="41" t="s">
        <v>14</v>
      </c>
      <c r="Q63" s="40" t="s">
        <v>16</v>
      </c>
      <c r="R63" s="6" t="s">
        <v>15</v>
      </c>
      <c r="S63" s="41" t="s">
        <v>14</v>
      </c>
      <c r="T63" s="40" t="s">
        <v>16</v>
      </c>
      <c r="U63" s="6" t="s">
        <v>15</v>
      </c>
      <c r="V63" s="41" t="s">
        <v>14</v>
      </c>
      <c r="W63" s="40" t="s">
        <v>16</v>
      </c>
      <c r="X63" s="6" t="s">
        <v>15</v>
      </c>
      <c r="Y63" s="41" t="s">
        <v>14</v>
      </c>
      <c r="Z63" s="40" t="s">
        <v>16</v>
      </c>
      <c r="AA63" s="6" t="s">
        <v>15</v>
      </c>
      <c r="AB63" s="41" t="s">
        <v>14</v>
      </c>
      <c r="AC63" s="40" t="s">
        <v>16</v>
      </c>
      <c r="AD63" s="6" t="s">
        <v>15</v>
      </c>
      <c r="AE63" s="41" t="s">
        <v>14</v>
      </c>
      <c r="AF63" s="40" t="s">
        <v>16</v>
      </c>
      <c r="AG63" s="6" t="s">
        <v>15</v>
      </c>
      <c r="AH63" s="41" t="s">
        <v>14</v>
      </c>
      <c r="AI63" s="40" t="s">
        <v>16</v>
      </c>
      <c r="AJ63" s="6" t="s">
        <v>15</v>
      </c>
      <c r="AK63" s="41" t="s">
        <v>14</v>
      </c>
      <c r="AL63" s="40" t="s">
        <v>16</v>
      </c>
      <c r="AM63" s="6" t="s">
        <v>15</v>
      </c>
      <c r="AN63" s="41" t="s">
        <v>14</v>
      </c>
      <c r="AO63" s="40" t="s">
        <v>16</v>
      </c>
      <c r="AP63" s="6" t="s">
        <v>15</v>
      </c>
      <c r="AQ63" s="41" t="s">
        <v>14</v>
      </c>
      <c r="AR63" s="3"/>
      <c r="AS63" s="8"/>
      <c r="AT63" s="4"/>
      <c r="AU63" s="4"/>
      <c r="AV63" s="4"/>
      <c r="AW63" s="4"/>
      <c r="AX63" s="4"/>
      <c r="AY63" s="4"/>
    </row>
    <row r="64" spans="1:51" ht="91.5" customHeight="1">
      <c r="A64" s="1" t="s">
        <v>0</v>
      </c>
      <c r="B64" s="162" t="s">
        <v>4</v>
      </c>
      <c r="C64" s="163"/>
      <c r="D64" s="164"/>
      <c r="E64" s="162" t="s">
        <v>2</v>
      </c>
      <c r="F64" s="163"/>
      <c r="G64" s="164"/>
      <c r="H64" s="162" t="s">
        <v>24</v>
      </c>
      <c r="I64" s="163"/>
      <c r="J64" s="164"/>
      <c r="K64" s="197" t="s">
        <v>25</v>
      </c>
      <c r="L64" s="198"/>
      <c r="M64" s="199"/>
      <c r="N64" s="197" t="s">
        <v>7</v>
      </c>
      <c r="O64" s="198"/>
      <c r="P64" s="199"/>
      <c r="Q64" s="162" t="s">
        <v>26</v>
      </c>
      <c r="R64" s="163"/>
      <c r="S64" s="164"/>
      <c r="T64" s="162" t="s">
        <v>1</v>
      </c>
      <c r="U64" s="163"/>
      <c r="V64" s="164"/>
      <c r="W64" s="162" t="s">
        <v>28</v>
      </c>
      <c r="X64" s="163"/>
      <c r="Y64" s="164"/>
      <c r="Z64" s="162" t="s">
        <v>3</v>
      </c>
      <c r="AA64" s="203"/>
      <c r="AB64" s="204"/>
      <c r="AC64" s="162" t="s">
        <v>13</v>
      </c>
      <c r="AD64" s="163"/>
      <c r="AE64" s="164"/>
      <c r="AF64" s="162" t="s">
        <v>27</v>
      </c>
      <c r="AG64" s="163"/>
      <c r="AH64" s="164"/>
      <c r="AI64" s="162" t="s">
        <v>32</v>
      </c>
      <c r="AJ64" s="163"/>
      <c r="AK64" s="164"/>
      <c r="AL64" s="162" t="s">
        <v>31</v>
      </c>
      <c r="AM64" s="163"/>
      <c r="AN64" s="164"/>
      <c r="AO64" s="162" t="s">
        <v>18</v>
      </c>
      <c r="AP64" s="163"/>
      <c r="AQ64" s="164"/>
      <c r="AR64" s="5"/>
      <c r="AS64" s="2" t="s">
        <v>11</v>
      </c>
      <c r="AT64" s="4"/>
      <c r="AU64" s="4"/>
      <c r="AV64" s="4"/>
      <c r="AW64" s="4"/>
      <c r="AX64" s="4"/>
      <c r="AY64" s="4"/>
    </row>
  </sheetData>
  <mergeCells count="225">
    <mergeCell ref="A4:A7"/>
    <mergeCell ref="A16:A19"/>
    <mergeCell ref="B11:D11"/>
    <mergeCell ref="A28:A31"/>
    <mergeCell ref="A8:A11"/>
    <mergeCell ref="A12:A15"/>
    <mergeCell ref="B15:D15"/>
    <mergeCell ref="B19:D19"/>
    <mergeCell ref="A20:A23"/>
    <mergeCell ref="B23:D23"/>
    <mergeCell ref="A62:A63"/>
    <mergeCell ref="A40:A43"/>
    <mergeCell ref="A36:A39"/>
    <mergeCell ref="A52:A55"/>
    <mergeCell ref="A44:A47"/>
    <mergeCell ref="A48:A51"/>
    <mergeCell ref="A56:A59"/>
    <mergeCell ref="E7:G7"/>
    <mergeCell ref="E15:G15"/>
    <mergeCell ref="E19:G19"/>
    <mergeCell ref="AF1:AH1"/>
    <mergeCell ref="AF7:AH7"/>
    <mergeCell ref="H1:J1"/>
    <mergeCell ref="AF15:AH15"/>
    <mergeCell ref="AF19:AH19"/>
    <mergeCell ref="AC1:AE1"/>
    <mergeCell ref="AC7:AE7"/>
    <mergeCell ref="B47:D47"/>
    <mergeCell ref="B31:D31"/>
    <mergeCell ref="K47:M47"/>
    <mergeCell ref="K15:M15"/>
    <mergeCell ref="B43:D43"/>
    <mergeCell ref="K35:M35"/>
    <mergeCell ref="B39:D39"/>
    <mergeCell ref="E23:G23"/>
    <mergeCell ref="K23:M23"/>
    <mergeCell ref="E39:G39"/>
    <mergeCell ref="AF31:AH31"/>
    <mergeCell ref="Q15:S15"/>
    <mergeCell ref="N15:P15"/>
    <mergeCell ref="W15:Y15"/>
    <mergeCell ref="W19:Y19"/>
    <mergeCell ref="Q19:S19"/>
    <mergeCell ref="N19:P19"/>
    <mergeCell ref="T19:V19"/>
    <mergeCell ref="T27:V27"/>
    <mergeCell ref="AF39:AH39"/>
    <mergeCell ref="AF55:AH55"/>
    <mergeCell ref="H39:J39"/>
    <mergeCell ref="K39:M39"/>
    <mergeCell ref="K55:M55"/>
    <mergeCell ref="H47:J47"/>
    <mergeCell ref="H43:J43"/>
    <mergeCell ref="W39:Y39"/>
    <mergeCell ref="Z47:AB47"/>
    <mergeCell ref="Q47:S47"/>
    <mergeCell ref="Q39:S39"/>
    <mergeCell ref="Q23:S23"/>
    <mergeCell ref="B1:D1"/>
    <mergeCell ref="H27:J27"/>
    <mergeCell ref="K1:M1"/>
    <mergeCell ref="K7:M7"/>
    <mergeCell ref="H7:J7"/>
    <mergeCell ref="H19:J19"/>
    <mergeCell ref="H23:J23"/>
    <mergeCell ref="E1:G1"/>
    <mergeCell ref="T35:V35"/>
    <mergeCell ref="T39:V39"/>
    <mergeCell ref="Z27:AB27"/>
    <mergeCell ref="Z23:AB23"/>
    <mergeCell ref="AC47:AE47"/>
    <mergeCell ref="AC15:AE15"/>
    <mergeCell ref="AC19:AE19"/>
    <mergeCell ref="AC27:AE27"/>
    <mergeCell ref="AC31:AE31"/>
    <mergeCell ref="AC39:AE39"/>
    <mergeCell ref="AC23:AE23"/>
    <mergeCell ref="AC35:AE35"/>
    <mergeCell ref="E59:G59"/>
    <mergeCell ref="H59:J59"/>
    <mergeCell ref="N43:P43"/>
    <mergeCell ref="K43:M43"/>
    <mergeCell ref="N51:P51"/>
    <mergeCell ref="E47:G47"/>
    <mergeCell ref="E43:G43"/>
    <mergeCell ref="E55:G55"/>
    <mergeCell ref="K59:M59"/>
    <mergeCell ref="T43:V43"/>
    <mergeCell ref="Z43:AB43"/>
    <mergeCell ref="W43:Y43"/>
    <mergeCell ref="N55:P55"/>
    <mergeCell ref="Z55:AB55"/>
    <mergeCell ref="T47:V47"/>
    <mergeCell ref="AI1:AK1"/>
    <mergeCell ref="AI7:AK7"/>
    <mergeCell ref="AI47:AK47"/>
    <mergeCell ref="AI15:AK15"/>
    <mergeCell ref="AI19:AK19"/>
    <mergeCell ref="AI27:AK27"/>
    <mergeCell ref="AI31:AK31"/>
    <mergeCell ref="AI23:AK23"/>
    <mergeCell ref="AI39:AK39"/>
    <mergeCell ref="B55:D55"/>
    <mergeCell ref="B59:D59"/>
    <mergeCell ref="H55:J55"/>
    <mergeCell ref="W64:Y64"/>
    <mergeCell ref="B64:D64"/>
    <mergeCell ref="E64:G64"/>
    <mergeCell ref="H64:J64"/>
    <mergeCell ref="K64:M64"/>
    <mergeCell ref="Q64:S64"/>
    <mergeCell ref="T64:V64"/>
    <mergeCell ref="N64:P64"/>
    <mergeCell ref="T55:V55"/>
    <mergeCell ref="W47:Y47"/>
    <mergeCell ref="Q55:S55"/>
    <mergeCell ref="W59:Y59"/>
    <mergeCell ref="N59:P59"/>
    <mergeCell ref="Q59:S59"/>
    <mergeCell ref="T59:V59"/>
    <mergeCell ref="W55:Y55"/>
    <mergeCell ref="N47:P47"/>
    <mergeCell ref="A24:A27"/>
    <mergeCell ref="A32:A35"/>
    <mergeCell ref="B35:D35"/>
    <mergeCell ref="E35:G35"/>
    <mergeCell ref="B27:D27"/>
    <mergeCell ref="E27:G27"/>
    <mergeCell ref="E31:G31"/>
    <mergeCell ref="T7:V7"/>
    <mergeCell ref="AF23:AH23"/>
    <mergeCell ref="W23:Y23"/>
    <mergeCell ref="T23:V23"/>
    <mergeCell ref="Z15:AB15"/>
    <mergeCell ref="Z11:AB11"/>
    <mergeCell ref="Z19:AB19"/>
    <mergeCell ref="T15:V15"/>
    <mergeCell ref="AF11:AH11"/>
    <mergeCell ref="AC11:AE11"/>
    <mergeCell ref="H11:J11"/>
    <mergeCell ref="K11:M11"/>
    <mergeCell ref="Q11:S11"/>
    <mergeCell ref="T11:V11"/>
    <mergeCell ref="Z7:AB7"/>
    <mergeCell ref="N1:P1"/>
    <mergeCell ref="N7:P7"/>
    <mergeCell ref="N11:P11"/>
    <mergeCell ref="W7:Y7"/>
    <mergeCell ref="W11:Y11"/>
    <mergeCell ref="Q1:S1"/>
    <mergeCell ref="Q7:S7"/>
    <mergeCell ref="W1:Y1"/>
    <mergeCell ref="T1:V1"/>
    <mergeCell ref="K27:M27"/>
    <mergeCell ref="K31:M31"/>
    <mergeCell ref="N39:P39"/>
    <mergeCell ref="H35:J35"/>
    <mergeCell ref="N31:P31"/>
    <mergeCell ref="N35:P35"/>
    <mergeCell ref="H31:J31"/>
    <mergeCell ref="B51:D51"/>
    <mergeCell ref="E51:G51"/>
    <mergeCell ref="H51:J51"/>
    <mergeCell ref="K51:M51"/>
    <mergeCell ref="AL35:AN35"/>
    <mergeCell ref="AL31:AN31"/>
    <mergeCell ref="N27:P27"/>
    <mergeCell ref="Q35:S35"/>
    <mergeCell ref="Z31:AB31"/>
    <mergeCell ref="Z35:AB35"/>
    <mergeCell ref="W27:Y27"/>
    <mergeCell ref="W31:Y31"/>
    <mergeCell ref="Q31:S31"/>
    <mergeCell ref="AF27:AH27"/>
    <mergeCell ref="AL15:AN15"/>
    <mergeCell ref="AL19:AN19"/>
    <mergeCell ref="AL39:AN39"/>
    <mergeCell ref="Q51:S51"/>
    <mergeCell ref="T51:V51"/>
    <mergeCell ref="W51:Y51"/>
    <mergeCell ref="AL23:AN23"/>
    <mergeCell ref="AL27:AN27"/>
    <mergeCell ref="AI35:AK35"/>
    <mergeCell ref="Q43:S43"/>
    <mergeCell ref="Z64:AB64"/>
    <mergeCell ref="AC64:AE64"/>
    <mergeCell ref="AF64:AH64"/>
    <mergeCell ref="AL43:AN43"/>
    <mergeCell ref="Z51:AB51"/>
    <mergeCell ref="AC51:AE51"/>
    <mergeCell ref="AF51:AH51"/>
    <mergeCell ref="AL47:AN47"/>
    <mergeCell ref="AI64:AK64"/>
    <mergeCell ref="Z59:AB59"/>
    <mergeCell ref="AC59:AE59"/>
    <mergeCell ref="AF59:AH59"/>
    <mergeCell ref="AI59:AK59"/>
    <mergeCell ref="AC55:AE55"/>
    <mergeCell ref="AO11:AQ11"/>
    <mergeCell ref="AO15:AQ15"/>
    <mergeCell ref="Z1:AB1"/>
    <mergeCell ref="AI55:AK55"/>
    <mergeCell ref="AI11:AK11"/>
    <mergeCell ref="AF35:AH35"/>
    <mergeCell ref="AF43:AH43"/>
    <mergeCell ref="AI43:AK43"/>
    <mergeCell ref="AL7:AN7"/>
    <mergeCell ref="AL11:AN11"/>
    <mergeCell ref="AL1:AN1"/>
    <mergeCell ref="AO35:AQ35"/>
    <mergeCell ref="AO39:AQ39"/>
    <mergeCell ref="AO43:AQ43"/>
    <mergeCell ref="AO19:AQ19"/>
    <mergeCell ref="AO23:AQ23"/>
    <mergeCell ref="AO27:AQ27"/>
    <mergeCell ref="AO31:AQ31"/>
    <mergeCell ref="AO1:AQ1"/>
    <mergeCell ref="AO7:AQ7"/>
    <mergeCell ref="AO47:AQ47"/>
    <mergeCell ref="AO64:AQ64"/>
    <mergeCell ref="AL51:AN51"/>
    <mergeCell ref="AO51:AQ51"/>
    <mergeCell ref="AO55:AQ55"/>
    <mergeCell ref="AL59:AN59"/>
    <mergeCell ref="AL64:AN64"/>
  </mergeCells>
  <printOptions/>
  <pageMargins left="0" right="0" top="0" bottom="0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oglio5"/>
  <dimension ref="A1:AS56"/>
  <sheetViews>
    <sheetView zoomScale="60" zoomScaleNormal="60" workbookViewId="0" topLeftCell="A1">
      <selection activeCell="A1" sqref="A1"/>
    </sheetView>
  </sheetViews>
  <sheetFormatPr defaultColWidth="9.140625" defaultRowHeight="12.75"/>
  <cols>
    <col min="1" max="1" width="17.140625" style="0" customWidth="1"/>
    <col min="2" max="37" width="4.28125" style="0" customWidth="1"/>
    <col min="38" max="38" width="15.421875" style="0" customWidth="1"/>
  </cols>
  <sheetData>
    <row r="1" spans="1:45" ht="91.5" customHeight="1">
      <c r="A1" s="1" t="s">
        <v>0</v>
      </c>
      <c r="B1" s="162" t="s">
        <v>4</v>
      </c>
      <c r="C1" s="163"/>
      <c r="D1" s="164"/>
      <c r="E1" s="162" t="s">
        <v>2</v>
      </c>
      <c r="F1" s="163"/>
      <c r="G1" s="164"/>
      <c r="H1" s="162" t="s">
        <v>24</v>
      </c>
      <c r="I1" s="163"/>
      <c r="J1" s="164"/>
      <c r="K1" s="197" t="s">
        <v>25</v>
      </c>
      <c r="L1" s="198"/>
      <c r="M1" s="199"/>
      <c r="N1" s="197" t="s">
        <v>7</v>
      </c>
      <c r="O1" s="198"/>
      <c r="P1" s="199"/>
      <c r="Q1" s="162" t="s">
        <v>26</v>
      </c>
      <c r="R1" s="163"/>
      <c r="S1" s="164"/>
      <c r="T1" s="162" t="s">
        <v>1</v>
      </c>
      <c r="U1" s="163"/>
      <c r="V1" s="164"/>
      <c r="W1" s="162" t="s">
        <v>28</v>
      </c>
      <c r="X1" s="163"/>
      <c r="Y1" s="164"/>
      <c r="Z1" s="162" t="s">
        <v>3</v>
      </c>
      <c r="AA1" s="163"/>
      <c r="AB1" s="164"/>
      <c r="AC1" s="162" t="s">
        <v>13</v>
      </c>
      <c r="AD1" s="163"/>
      <c r="AE1" s="164"/>
      <c r="AF1" s="162" t="s">
        <v>27</v>
      </c>
      <c r="AG1" s="163"/>
      <c r="AH1" s="164"/>
      <c r="AI1" s="162" t="s">
        <v>12</v>
      </c>
      <c r="AJ1" s="163"/>
      <c r="AK1" s="164"/>
      <c r="AL1" s="5"/>
      <c r="AM1" s="2" t="s">
        <v>11</v>
      </c>
      <c r="AN1" s="4"/>
      <c r="AO1" s="4"/>
      <c r="AP1" s="4"/>
      <c r="AQ1" s="4"/>
      <c r="AR1" s="4"/>
      <c r="AS1" s="4"/>
    </row>
    <row r="2" spans="1:45" ht="16.5" customHeight="1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3"/>
      <c r="AM2" s="8"/>
      <c r="AN2" s="4"/>
      <c r="AO2" s="4"/>
      <c r="AP2" s="4"/>
      <c r="AQ2" s="4"/>
      <c r="AR2" s="4"/>
      <c r="AS2" s="4"/>
    </row>
    <row r="3" spans="1:45" ht="16.5" customHeight="1">
      <c r="A3" s="33"/>
      <c r="B3" s="14" t="s">
        <v>14</v>
      </c>
      <c r="C3" s="15" t="s">
        <v>15</v>
      </c>
      <c r="D3" s="16" t="s">
        <v>16</v>
      </c>
      <c r="E3" s="14" t="s">
        <v>14</v>
      </c>
      <c r="F3" s="15" t="s">
        <v>15</v>
      </c>
      <c r="G3" s="16" t="s">
        <v>16</v>
      </c>
      <c r="H3" s="14" t="s">
        <v>14</v>
      </c>
      <c r="I3" s="15" t="s">
        <v>15</v>
      </c>
      <c r="J3" s="16" t="s">
        <v>16</v>
      </c>
      <c r="K3" s="14" t="s">
        <v>14</v>
      </c>
      <c r="L3" s="15" t="s">
        <v>15</v>
      </c>
      <c r="M3" s="16" t="s">
        <v>16</v>
      </c>
      <c r="N3" s="14" t="s">
        <v>14</v>
      </c>
      <c r="O3" s="15" t="s">
        <v>15</v>
      </c>
      <c r="P3" s="16" t="s">
        <v>16</v>
      </c>
      <c r="Q3" s="14" t="s">
        <v>14</v>
      </c>
      <c r="R3" s="15" t="s">
        <v>15</v>
      </c>
      <c r="S3" s="16" t="s">
        <v>16</v>
      </c>
      <c r="T3" s="14" t="s">
        <v>14</v>
      </c>
      <c r="U3" s="15" t="s">
        <v>15</v>
      </c>
      <c r="V3" s="16" t="s">
        <v>16</v>
      </c>
      <c r="W3" s="14" t="s">
        <v>14</v>
      </c>
      <c r="X3" s="15" t="s">
        <v>15</v>
      </c>
      <c r="Y3" s="16" t="s">
        <v>16</v>
      </c>
      <c r="Z3" s="14" t="s">
        <v>14</v>
      </c>
      <c r="AA3" s="15" t="s">
        <v>15</v>
      </c>
      <c r="AB3" s="16" t="s">
        <v>16</v>
      </c>
      <c r="AC3" s="14" t="s">
        <v>14</v>
      </c>
      <c r="AD3" s="15" t="s">
        <v>15</v>
      </c>
      <c r="AE3" s="16" t="s">
        <v>16</v>
      </c>
      <c r="AF3" s="14" t="s">
        <v>14</v>
      </c>
      <c r="AG3" s="15" t="s">
        <v>15</v>
      </c>
      <c r="AH3" s="16" t="s">
        <v>16</v>
      </c>
      <c r="AI3" s="14" t="s">
        <v>14</v>
      </c>
      <c r="AJ3" s="15" t="s">
        <v>15</v>
      </c>
      <c r="AK3" s="16" t="s">
        <v>16</v>
      </c>
      <c r="AL3" s="3"/>
      <c r="AM3" s="8"/>
      <c r="AN3" s="4"/>
      <c r="AO3" s="4"/>
      <c r="AP3" s="4"/>
      <c r="AQ3" s="4"/>
      <c r="AR3" s="4"/>
      <c r="AS3" s="4"/>
    </row>
    <row r="4" spans="1:45" ht="16.5" customHeight="1">
      <c r="A4" s="194" t="s">
        <v>4</v>
      </c>
      <c r="B4" s="23"/>
      <c r="C4" s="24"/>
      <c r="D4" s="25"/>
      <c r="E4" s="17">
        <v>1</v>
      </c>
      <c r="F4" s="18"/>
      <c r="G4" s="19">
        <v>1</v>
      </c>
      <c r="H4" s="17">
        <v>2</v>
      </c>
      <c r="I4" s="18"/>
      <c r="J4" s="19"/>
      <c r="K4" s="17">
        <v>1</v>
      </c>
      <c r="L4" s="18"/>
      <c r="M4" s="19">
        <v>1</v>
      </c>
      <c r="N4" s="17">
        <v>1</v>
      </c>
      <c r="O4" s="18"/>
      <c r="P4" s="19">
        <v>1</v>
      </c>
      <c r="Q4" s="17">
        <v>1</v>
      </c>
      <c r="R4" s="18"/>
      <c r="S4" s="19">
        <v>1</v>
      </c>
      <c r="T4" s="17">
        <v>1</v>
      </c>
      <c r="U4" s="18"/>
      <c r="V4" s="19">
        <v>1</v>
      </c>
      <c r="W4" s="17">
        <v>2</v>
      </c>
      <c r="X4" s="18"/>
      <c r="Y4" s="19"/>
      <c r="Z4" s="17">
        <v>1</v>
      </c>
      <c r="AA4" s="18"/>
      <c r="AB4" s="19">
        <v>1</v>
      </c>
      <c r="AC4" s="17">
        <v>1</v>
      </c>
      <c r="AD4" s="18"/>
      <c r="AE4" s="19">
        <v>1</v>
      </c>
      <c r="AF4" s="17">
        <v>1</v>
      </c>
      <c r="AG4" s="18"/>
      <c r="AH4" s="19">
        <v>2</v>
      </c>
      <c r="AI4" s="17"/>
      <c r="AJ4" s="18">
        <v>2</v>
      </c>
      <c r="AK4" s="19"/>
      <c r="AL4" s="5" t="s">
        <v>8</v>
      </c>
      <c r="AM4" s="13"/>
      <c r="AN4" s="4"/>
      <c r="AO4" s="4"/>
      <c r="AP4" s="4"/>
      <c r="AQ4" s="4"/>
      <c r="AR4" s="4"/>
      <c r="AS4" s="4"/>
    </row>
    <row r="5" spans="1:45" ht="16.5" customHeight="1">
      <c r="A5" s="195"/>
      <c r="B5" s="26"/>
      <c r="C5" s="27"/>
      <c r="D5" s="28"/>
      <c r="E5" s="20"/>
      <c r="F5" s="21"/>
      <c r="G5" s="22"/>
      <c r="H5" s="20"/>
      <c r="I5" s="21"/>
      <c r="J5" s="22"/>
      <c r="K5" s="20"/>
      <c r="L5" s="21"/>
      <c r="M5" s="22">
        <v>2</v>
      </c>
      <c r="N5" s="20"/>
      <c r="O5" s="21"/>
      <c r="P5" s="22"/>
      <c r="Q5" s="20"/>
      <c r="R5" s="21"/>
      <c r="S5" s="22"/>
      <c r="T5" s="20"/>
      <c r="U5" s="21">
        <v>1</v>
      </c>
      <c r="V5" s="22">
        <v>1</v>
      </c>
      <c r="W5" s="20"/>
      <c r="X5" s="21"/>
      <c r="Y5" s="22"/>
      <c r="Z5" s="20"/>
      <c r="AA5" s="21"/>
      <c r="AB5" s="22"/>
      <c r="AC5" s="20"/>
      <c r="AD5" s="21"/>
      <c r="AE5" s="22"/>
      <c r="AF5" s="20"/>
      <c r="AG5" s="21"/>
      <c r="AH5" s="22"/>
      <c r="AI5" s="20"/>
      <c r="AJ5" s="21"/>
      <c r="AK5" s="22"/>
      <c r="AL5" s="5" t="s">
        <v>9</v>
      </c>
      <c r="AM5" s="11"/>
      <c r="AN5" s="4"/>
      <c r="AO5" s="4"/>
      <c r="AP5" s="4"/>
      <c r="AQ5" s="4"/>
      <c r="AR5" s="4"/>
      <c r="AS5" s="4"/>
    </row>
    <row r="6" spans="1:45" s="55" customFormat="1" ht="16.5" customHeight="1">
      <c r="A6" s="195"/>
      <c r="B6" s="46"/>
      <c r="C6" s="47"/>
      <c r="D6" s="48"/>
      <c r="E6" s="49">
        <f aca="true" t="shared" si="0" ref="E6:AK6">SUM(E4:E5)</f>
        <v>1</v>
      </c>
      <c r="F6" s="50">
        <f t="shared" si="0"/>
        <v>0</v>
      </c>
      <c r="G6" s="51">
        <f t="shared" si="0"/>
        <v>1</v>
      </c>
      <c r="H6" s="49">
        <f t="shared" si="0"/>
        <v>2</v>
      </c>
      <c r="I6" s="50">
        <f t="shared" si="0"/>
        <v>0</v>
      </c>
      <c r="J6" s="51">
        <f t="shared" si="0"/>
        <v>0</v>
      </c>
      <c r="K6" s="49">
        <f t="shared" si="0"/>
        <v>1</v>
      </c>
      <c r="L6" s="50">
        <f t="shared" si="0"/>
        <v>0</v>
      </c>
      <c r="M6" s="51">
        <f t="shared" si="0"/>
        <v>3</v>
      </c>
      <c r="N6" s="49">
        <f t="shared" si="0"/>
        <v>1</v>
      </c>
      <c r="O6" s="50">
        <f t="shared" si="0"/>
        <v>0</v>
      </c>
      <c r="P6" s="51">
        <f t="shared" si="0"/>
        <v>1</v>
      </c>
      <c r="Q6" s="49">
        <f t="shared" si="0"/>
        <v>1</v>
      </c>
      <c r="R6" s="50">
        <f t="shared" si="0"/>
        <v>0</v>
      </c>
      <c r="S6" s="51">
        <f t="shared" si="0"/>
        <v>1</v>
      </c>
      <c r="T6" s="49">
        <f t="shared" si="0"/>
        <v>1</v>
      </c>
      <c r="U6" s="50">
        <f t="shared" si="0"/>
        <v>1</v>
      </c>
      <c r="V6" s="51">
        <f t="shared" si="0"/>
        <v>2</v>
      </c>
      <c r="W6" s="49">
        <f t="shared" si="0"/>
        <v>2</v>
      </c>
      <c r="X6" s="50">
        <f t="shared" si="0"/>
        <v>0</v>
      </c>
      <c r="Y6" s="51">
        <f t="shared" si="0"/>
        <v>0</v>
      </c>
      <c r="Z6" s="49">
        <f t="shared" si="0"/>
        <v>1</v>
      </c>
      <c r="AA6" s="50">
        <f t="shared" si="0"/>
        <v>0</v>
      </c>
      <c r="AB6" s="51">
        <f t="shared" si="0"/>
        <v>1</v>
      </c>
      <c r="AC6" s="49">
        <f t="shared" si="0"/>
        <v>1</v>
      </c>
      <c r="AD6" s="50">
        <f t="shared" si="0"/>
        <v>0</v>
      </c>
      <c r="AE6" s="51">
        <f t="shared" si="0"/>
        <v>1</v>
      </c>
      <c r="AF6" s="49">
        <f t="shared" si="0"/>
        <v>1</v>
      </c>
      <c r="AG6" s="50">
        <f t="shared" si="0"/>
        <v>0</v>
      </c>
      <c r="AH6" s="51">
        <f t="shared" si="0"/>
        <v>2</v>
      </c>
      <c r="AI6" s="49">
        <f t="shared" si="0"/>
        <v>0</v>
      </c>
      <c r="AJ6" s="50">
        <f t="shared" si="0"/>
        <v>2</v>
      </c>
      <c r="AK6" s="51">
        <f t="shared" si="0"/>
        <v>0</v>
      </c>
      <c r="AL6" s="52" t="s">
        <v>10</v>
      </c>
      <c r="AM6" s="53"/>
      <c r="AN6" s="54"/>
      <c r="AO6" s="54"/>
      <c r="AP6" s="54"/>
      <c r="AQ6" s="54"/>
      <c r="AR6" s="54"/>
      <c r="AS6" s="54"/>
    </row>
    <row r="7" spans="1:45" ht="16.5" customHeight="1">
      <c r="A7" s="196"/>
      <c r="B7" s="30"/>
      <c r="C7" s="31"/>
      <c r="D7" s="32"/>
      <c r="E7" s="157">
        <f>SUM(E6:G6)</f>
        <v>2</v>
      </c>
      <c r="F7" s="158"/>
      <c r="G7" s="159"/>
      <c r="H7" s="157">
        <f>SUM(H6:J6)</f>
        <v>2</v>
      </c>
      <c r="I7" s="158"/>
      <c r="J7" s="159"/>
      <c r="K7" s="157">
        <f>SUM(K6:M6)</f>
        <v>4</v>
      </c>
      <c r="L7" s="158"/>
      <c r="M7" s="159"/>
      <c r="N7" s="157">
        <f>SUM(N6:P6)</f>
        <v>2</v>
      </c>
      <c r="O7" s="158"/>
      <c r="P7" s="159"/>
      <c r="Q7" s="157">
        <f>SUM(Q6:S6)</f>
        <v>2</v>
      </c>
      <c r="R7" s="158"/>
      <c r="S7" s="159"/>
      <c r="T7" s="157">
        <f>SUM(T6:V6)</f>
        <v>4</v>
      </c>
      <c r="U7" s="158"/>
      <c r="V7" s="159"/>
      <c r="W7" s="157">
        <f>SUM(W6:Y6)</f>
        <v>2</v>
      </c>
      <c r="X7" s="158"/>
      <c r="Y7" s="159"/>
      <c r="Z7" s="157">
        <f>SUM(Z6:AB6)</f>
        <v>2</v>
      </c>
      <c r="AA7" s="158"/>
      <c r="AB7" s="159"/>
      <c r="AC7" s="157">
        <f>SUM(AC6:AE6)</f>
        <v>2</v>
      </c>
      <c r="AD7" s="158"/>
      <c r="AE7" s="159"/>
      <c r="AF7" s="157">
        <f>SUM(AF6:AH6)</f>
        <v>3</v>
      </c>
      <c r="AG7" s="158"/>
      <c r="AH7" s="159"/>
      <c r="AI7" s="157">
        <f>SUM(AI6:AK6)</f>
        <v>2</v>
      </c>
      <c r="AJ7" s="158"/>
      <c r="AK7" s="159"/>
      <c r="AL7" s="6" t="s">
        <v>17</v>
      </c>
      <c r="AM7" s="12">
        <f>SUM(B7:AK7)</f>
        <v>27</v>
      </c>
      <c r="AN7" s="4"/>
      <c r="AO7" s="4"/>
      <c r="AP7" s="4"/>
      <c r="AQ7" s="4"/>
      <c r="AR7" s="4"/>
      <c r="AS7" s="4"/>
    </row>
    <row r="8" spans="1:45" ht="16.5" customHeight="1">
      <c r="A8" s="194" t="s">
        <v>2</v>
      </c>
      <c r="B8" s="17">
        <v>1</v>
      </c>
      <c r="C8" s="18"/>
      <c r="D8" s="19">
        <v>1</v>
      </c>
      <c r="E8" s="23"/>
      <c r="F8" s="24"/>
      <c r="G8" s="25"/>
      <c r="H8" s="17">
        <v>2</v>
      </c>
      <c r="I8" s="18"/>
      <c r="J8" s="19"/>
      <c r="K8" s="17">
        <v>2</v>
      </c>
      <c r="L8" s="18"/>
      <c r="M8" s="19">
        <v>1</v>
      </c>
      <c r="N8" s="17"/>
      <c r="O8" s="18">
        <v>3</v>
      </c>
      <c r="P8" s="19"/>
      <c r="Q8" s="17"/>
      <c r="R8" s="18">
        <v>1</v>
      </c>
      <c r="S8" s="19">
        <v>1</v>
      </c>
      <c r="T8" s="17"/>
      <c r="U8" s="18"/>
      <c r="V8" s="19">
        <v>2</v>
      </c>
      <c r="W8" s="17">
        <v>2</v>
      </c>
      <c r="X8" s="18">
        <v>1</v>
      </c>
      <c r="Y8" s="19"/>
      <c r="Z8" s="17"/>
      <c r="AA8" s="18"/>
      <c r="AB8" s="19">
        <v>2</v>
      </c>
      <c r="AC8" s="17">
        <v>1</v>
      </c>
      <c r="AD8" s="18">
        <v>1</v>
      </c>
      <c r="AE8" s="19">
        <v>1</v>
      </c>
      <c r="AF8" s="17">
        <v>1</v>
      </c>
      <c r="AG8" s="18"/>
      <c r="AH8" s="19">
        <v>1</v>
      </c>
      <c r="AI8" s="17"/>
      <c r="AJ8" s="18">
        <v>1</v>
      </c>
      <c r="AK8" s="19">
        <v>1</v>
      </c>
      <c r="AL8" s="5" t="s">
        <v>8</v>
      </c>
      <c r="AM8" s="13"/>
      <c r="AN8" s="4"/>
      <c r="AO8" s="4"/>
      <c r="AP8" s="4"/>
      <c r="AQ8" s="4"/>
      <c r="AR8" s="4"/>
      <c r="AS8" s="4"/>
    </row>
    <row r="9" spans="1:45" ht="16.5" customHeight="1">
      <c r="A9" s="195"/>
      <c r="B9" s="20"/>
      <c r="C9" s="21"/>
      <c r="D9" s="22"/>
      <c r="E9" s="26"/>
      <c r="F9" s="27"/>
      <c r="G9" s="28"/>
      <c r="H9" s="20"/>
      <c r="I9" s="21"/>
      <c r="J9" s="22"/>
      <c r="K9" s="20"/>
      <c r="L9" s="21"/>
      <c r="M9" s="22">
        <v>1</v>
      </c>
      <c r="N9" s="20"/>
      <c r="O9" s="21"/>
      <c r="P9" s="22"/>
      <c r="Q9" s="20"/>
      <c r="R9" s="21"/>
      <c r="S9" s="22"/>
      <c r="T9" s="20"/>
      <c r="U9" s="21"/>
      <c r="V9" s="22"/>
      <c r="W9" s="20">
        <v>1</v>
      </c>
      <c r="X9" s="21"/>
      <c r="Y9" s="22">
        <v>1</v>
      </c>
      <c r="Z9" s="20"/>
      <c r="AA9" s="21"/>
      <c r="AB9" s="22"/>
      <c r="AC9" s="20">
        <v>1</v>
      </c>
      <c r="AD9" s="21">
        <v>1</v>
      </c>
      <c r="AE9" s="22"/>
      <c r="AF9" s="20"/>
      <c r="AG9" s="21"/>
      <c r="AH9" s="22"/>
      <c r="AI9" s="20">
        <v>1</v>
      </c>
      <c r="AJ9" s="21"/>
      <c r="AK9" s="22">
        <v>1</v>
      </c>
      <c r="AL9" s="5" t="s">
        <v>9</v>
      </c>
      <c r="AM9" s="11"/>
      <c r="AN9" s="4"/>
      <c r="AO9" s="4"/>
      <c r="AP9" s="4"/>
      <c r="AQ9" s="4"/>
      <c r="AR9" s="4"/>
      <c r="AS9" s="4"/>
    </row>
    <row r="10" spans="1:45" s="55" customFormat="1" ht="16.5" customHeight="1">
      <c r="A10" s="195"/>
      <c r="B10" s="49">
        <f>SUM(B8:B9)</f>
        <v>1</v>
      </c>
      <c r="C10" s="50">
        <f>SUM(C8:C9)</f>
        <v>0</v>
      </c>
      <c r="D10" s="51">
        <f>SUM(D8:D9)</f>
        <v>1</v>
      </c>
      <c r="E10" s="46"/>
      <c r="F10" s="47"/>
      <c r="G10" s="48"/>
      <c r="H10" s="49">
        <f aca="true" t="shared" si="1" ref="H10:AK10">SUM(H8:H9)</f>
        <v>2</v>
      </c>
      <c r="I10" s="50">
        <f t="shared" si="1"/>
        <v>0</v>
      </c>
      <c r="J10" s="51">
        <f t="shared" si="1"/>
        <v>0</v>
      </c>
      <c r="K10" s="49">
        <f t="shared" si="1"/>
        <v>2</v>
      </c>
      <c r="L10" s="50">
        <f t="shared" si="1"/>
        <v>0</v>
      </c>
      <c r="M10" s="51">
        <f t="shared" si="1"/>
        <v>2</v>
      </c>
      <c r="N10" s="49">
        <f>SUM(N8:N9)</f>
        <v>0</v>
      </c>
      <c r="O10" s="50">
        <f>SUM(O8:O9)</f>
        <v>3</v>
      </c>
      <c r="P10" s="51">
        <f>SUM(P8:P9)</f>
        <v>0</v>
      </c>
      <c r="Q10" s="49">
        <f t="shared" si="1"/>
        <v>0</v>
      </c>
      <c r="R10" s="50">
        <f t="shared" si="1"/>
        <v>1</v>
      </c>
      <c r="S10" s="51">
        <f t="shared" si="1"/>
        <v>1</v>
      </c>
      <c r="T10" s="49">
        <f t="shared" si="1"/>
        <v>0</v>
      </c>
      <c r="U10" s="50">
        <f t="shared" si="1"/>
        <v>0</v>
      </c>
      <c r="V10" s="51">
        <f t="shared" si="1"/>
        <v>2</v>
      </c>
      <c r="W10" s="49">
        <f>SUM(W8:W9)</f>
        <v>3</v>
      </c>
      <c r="X10" s="50">
        <f>SUM(X8:X9)</f>
        <v>1</v>
      </c>
      <c r="Y10" s="51">
        <f>SUM(Y8:Y9)</f>
        <v>1</v>
      </c>
      <c r="Z10" s="49">
        <f t="shared" si="1"/>
        <v>0</v>
      </c>
      <c r="AA10" s="50">
        <f t="shared" si="1"/>
        <v>0</v>
      </c>
      <c r="AB10" s="51">
        <f t="shared" si="1"/>
        <v>2</v>
      </c>
      <c r="AC10" s="49">
        <f t="shared" si="1"/>
        <v>2</v>
      </c>
      <c r="AD10" s="50">
        <f t="shared" si="1"/>
        <v>2</v>
      </c>
      <c r="AE10" s="51">
        <f t="shared" si="1"/>
        <v>1</v>
      </c>
      <c r="AF10" s="49">
        <f t="shared" si="1"/>
        <v>1</v>
      </c>
      <c r="AG10" s="50">
        <f t="shared" si="1"/>
        <v>0</v>
      </c>
      <c r="AH10" s="51">
        <f t="shared" si="1"/>
        <v>1</v>
      </c>
      <c r="AI10" s="49">
        <f t="shared" si="1"/>
        <v>1</v>
      </c>
      <c r="AJ10" s="50">
        <f t="shared" si="1"/>
        <v>1</v>
      </c>
      <c r="AK10" s="51">
        <f t="shared" si="1"/>
        <v>2</v>
      </c>
      <c r="AL10" s="52" t="s">
        <v>10</v>
      </c>
      <c r="AM10" s="53"/>
      <c r="AN10" s="54"/>
      <c r="AO10" s="54"/>
      <c r="AP10" s="54"/>
      <c r="AQ10" s="54"/>
      <c r="AR10" s="54"/>
      <c r="AS10" s="54"/>
    </row>
    <row r="11" spans="1:45" ht="16.5" customHeight="1">
      <c r="A11" s="196"/>
      <c r="B11" s="157">
        <f>SUM(B10:D10)</f>
        <v>2</v>
      </c>
      <c r="C11" s="158"/>
      <c r="D11" s="159"/>
      <c r="E11" s="30"/>
      <c r="F11" s="31"/>
      <c r="G11" s="32"/>
      <c r="H11" s="157">
        <f>SUM(H10:J10)</f>
        <v>2</v>
      </c>
      <c r="I11" s="158"/>
      <c r="J11" s="159"/>
      <c r="K11" s="157">
        <f>SUM(K10:M10)</f>
        <v>4</v>
      </c>
      <c r="L11" s="158"/>
      <c r="M11" s="159"/>
      <c r="N11" s="157">
        <f>SUM(N10:P10)</f>
        <v>3</v>
      </c>
      <c r="O11" s="158"/>
      <c r="P11" s="159"/>
      <c r="Q11" s="157">
        <f>SUM(Q10:S10)</f>
        <v>2</v>
      </c>
      <c r="R11" s="158"/>
      <c r="S11" s="159"/>
      <c r="T11" s="157">
        <f>SUM(T10:V10)</f>
        <v>2</v>
      </c>
      <c r="U11" s="158"/>
      <c r="V11" s="159"/>
      <c r="W11" s="157">
        <f>SUM(W10:Y10)</f>
        <v>5</v>
      </c>
      <c r="X11" s="158"/>
      <c r="Y11" s="159"/>
      <c r="Z11" s="157">
        <f>SUM(Z10:AB10)</f>
        <v>2</v>
      </c>
      <c r="AA11" s="158"/>
      <c r="AB11" s="159"/>
      <c r="AC11" s="157">
        <f>SUM(AC10:AE10)</f>
        <v>5</v>
      </c>
      <c r="AD11" s="158"/>
      <c r="AE11" s="159"/>
      <c r="AF11" s="157">
        <f>SUM(AF10:AH10)</f>
        <v>2</v>
      </c>
      <c r="AG11" s="158"/>
      <c r="AH11" s="159"/>
      <c r="AI11" s="157">
        <f>SUM(AI10:AK10)</f>
        <v>4</v>
      </c>
      <c r="AJ11" s="158"/>
      <c r="AK11" s="159"/>
      <c r="AL11" s="6" t="s">
        <v>17</v>
      </c>
      <c r="AM11" s="12">
        <f>SUM(B11:AK11)</f>
        <v>33</v>
      </c>
      <c r="AN11" s="4"/>
      <c r="AO11" s="4"/>
      <c r="AP11" s="4"/>
      <c r="AQ11" s="4"/>
      <c r="AR11" s="4"/>
      <c r="AS11" s="4"/>
    </row>
    <row r="12" spans="1:45" ht="16.5" customHeight="1">
      <c r="A12" s="194" t="s">
        <v>24</v>
      </c>
      <c r="B12" s="17"/>
      <c r="C12" s="18"/>
      <c r="D12" s="19">
        <v>2</v>
      </c>
      <c r="E12" s="17"/>
      <c r="F12" s="18"/>
      <c r="G12" s="19">
        <v>2</v>
      </c>
      <c r="H12" s="23"/>
      <c r="I12" s="24"/>
      <c r="J12" s="25"/>
      <c r="K12" s="17">
        <v>1</v>
      </c>
      <c r="L12" s="18">
        <v>1</v>
      </c>
      <c r="M12" s="19"/>
      <c r="N12" s="17">
        <v>1</v>
      </c>
      <c r="O12" s="18">
        <v>1</v>
      </c>
      <c r="P12" s="19"/>
      <c r="Q12" s="17">
        <v>1</v>
      </c>
      <c r="R12" s="18"/>
      <c r="S12" s="19">
        <v>1</v>
      </c>
      <c r="T12" s="17">
        <v>2</v>
      </c>
      <c r="U12" s="18">
        <v>1</v>
      </c>
      <c r="V12" s="19"/>
      <c r="W12" s="17"/>
      <c r="X12" s="18">
        <v>2</v>
      </c>
      <c r="Y12" s="19"/>
      <c r="Z12" s="17">
        <v>1</v>
      </c>
      <c r="AA12" s="18"/>
      <c r="AB12" s="19">
        <v>2</v>
      </c>
      <c r="AC12" s="17">
        <v>2</v>
      </c>
      <c r="AD12" s="18"/>
      <c r="AE12" s="19"/>
      <c r="AF12" s="17">
        <v>3</v>
      </c>
      <c r="AG12" s="18"/>
      <c r="AH12" s="19"/>
      <c r="AI12" s="17"/>
      <c r="AJ12" s="18">
        <v>3</v>
      </c>
      <c r="AK12" s="19"/>
      <c r="AL12" s="5" t="s">
        <v>8</v>
      </c>
      <c r="AM12" s="11"/>
      <c r="AN12" s="4"/>
      <c r="AO12" s="4"/>
      <c r="AP12" s="4"/>
      <c r="AQ12" s="4"/>
      <c r="AR12" s="4"/>
      <c r="AS12" s="4"/>
    </row>
    <row r="13" spans="1:45" ht="16.5" customHeight="1">
      <c r="A13" s="195"/>
      <c r="B13" s="20"/>
      <c r="C13" s="21"/>
      <c r="D13" s="22"/>
      <c r="E13" s="20"/>
      <c r="F13" s="21"/>
      <c r="G13" s="22"/>
      <c r="H13" s="26"/>
      <c r="I13" s="27"/>
      <c r="J13" s="28"/>
      <c r="K13" s="20"/>
      <c r="L13" s="21"/>
      <c r="M13" s="22">
        <v>1</v>
      </c>
      <c r="N13" s="20"/>
      <c r="O13" s="21"/>
      <c r="P13" s="22"/>
      <c r="Q13" s="20">
        <v>1</v>
      </c>
      <c r="R13" s="21">
        <v>1</v>
      </c>
      <c r="S13" s="22"/>
      <c r="T13" s="20"/>
      <c r="U13" s="21"/>
      <c r="V13" s="22"/>
      <c r="W13" s="20"/>
      <c r="X13" s="21"/>
      <c r="Y13" s="22"/>
      <c r="Z13" s="20"/>
      <c r="AA13" s="21">
        <v>1</v>
      </c>
      <c r="AB13" s="22">
        <v>1</v>
      </c>
      <c r="AC13" s="20"/>
      <c r="AD13" s="21"/>
      <c r="AE13" s="22"/>
      <c r="AF13" s="20">
        <v>1</v>
      </c>
      <c r="AG13" s="21"/>
      <c r="AH13" s="22">
        <v>1</v>
      </c>
      <c r="AI13" s="20"/>
      <c r="AJ13" s="21"/>
      <c r="AK13" s="22"/>
      <c r="AL13" s="5" t="s">
        <v>9</v>
      </c>
      <c r="AM13" s="11"/>
      <c r="AN13" s="4"/>
      <c r="AO13" s="4"/>
      <c r="AP13" s="4"/>
      <c r="AQ13" s="4"/>
      <c r="AR13" s="4"/>
      <c r="AS13" s="4"/>
    </row>
    <row r="14" spans="1:45" s="55" customFormat="1" ht="16.5" customHeight="1">
      <c r="A14" s="195"/>
      <c r="B14" s="49">
        <f aca="true" t="shared" si="2" ref="B14:G14">SUM(B12:B13)</f>
        <v>0</v>
      </c>
      <c r="C14" s="50">
        <f t="shared" si="2"/>
        <v>0</v>
      </c>
      <c r="D14" s="51">
        <f t="shared" si="2"/>
        <v>2</v>
      </c>
      <c r="E14" s="49">
        <f t="shared" si="2"/>
        <v>0</v>
      </c>
      <c r="F14" s="50">
        <f t="shared" si="2"/>
        <v>0</v>
      </c>
      <c r="G14" s="51">
        <f t="shared" si="2"/>
        <v>2</v>
      </c>
      <c r="H14" s="46"/>
      <c r="I14" s="47"/>
      <c r="J14" s="48"/>
      <c r="K14" s="49">
        <f aca="true" t="shared" si="3" ref="K14:AK14">SUM(K12:K13)</f>
        <v>1</v>
      </c>
      <c r="L14" s="50">
        <f t="shared" si="3"/>
        <v>1</v>
      </c>
      <c r="M14" s="51">
        <f t="shared" si="3"/>
        <v>1</v>
      </c>
      <c r="N14" s="49">
        <f>SUM(N12:N13)</f>
        <v>1</v>
      </c>
      <c r="O14" s="50">
        <f>SUM(O12:O13)</f>
        <v>1</v>
      </c>
      <c r="P14" s="51">
        <f>SUM(P12:P13)</f>
        <v>0</v>
      </c>
      <c r="Q14" s="49">
        <f t="shared" si="3"/>
        <v>2</v>
      </c>
      <c r="R14" s="50">
        <f t="shared" si="3"/>
        <v>1</v>
      </c>
      <c r="S14" s="51">
        <f t="shared" si="3"/>
        <v>1</v>
      </c>
      <c r="T14" s="49">
        <f t="shared" si="3"/>
        <v>2</v>
      </c>
      <c r="U14" s="50">
        <f t="shared" si="3"/>
        <v>1</v>
      </c>
      <c r="V14" s="51">
        <f t="shared" si="3"/>
        <v>0</v>
      </c>
      <c r="W14" s="49">
        <f>SUM(W12:W13)</f>
        <v>0</v>
      </c>
      <c r="X14" s="50">
        <f>SUM(X12:X13)</f>
        <v>2</v>
      </c>
      <c r="Y14" s="51">
        <f>SUM(Y12:Y13)</f>
        <v>0</v>
      </c>
      <c r="Z14" s="49">
        <f t="shared" si="3"/>
        <v>1</v>
      </c>
      <c r="AA14" s="50">
        <f t="shared" si="3"/>
        <v>1</v>
      </c>
      <c r="AB14" s="51">
        <f t="shared" si="3"/>
        <v>3</v>
      </c>
      <c r="AC14" s="49">
        <f t="shared" si="3"/>
        <v>2</v>
      </c>
      <c r="AD14" s="50">
        <f t="shared" si="3"/>
        <v>0</v>
      </c>
      <c r="AE14" s="51">
        <f t="shared" si="3"/>
        <v>0</v>
      </c>
      <c r="AF14" s="49">
        <f t="shared" si="3"/>
        <v>4</v>
      </c>
      <c r="AG14" s="50">
        <f t="shared" si="3"/>
        <v>0</v>
      </c>
      <c r="AH14" s="51">
        <f t="shared" si="3"/>
        <v>1</v>
      </c>
      <c r="AI14" s="49">
        <f t="shared" si="3"/>
        <v>0</v>
      </c>
      <c r="AJ14" s="50">
        <f t="shared" si="3"/>
        <v>3</v>
      </c>
      <c r="AK14" s="51">
        <f t="shared" si="3"/>
        <v>0</v>
      </c>
      <c r="AL14" s="52" t="s">
        <v>10</v>
      </c>
      <c r="AM14" s="53"/>
      <c r="AN14" s="54"/>
      <c r="AO14" s="54"/>
      <c r="AP14" s="54"/>
      <c r="AQ14" s="54"/>
      <c r="AR14" s="54"/>
      <c r="AS14" s="54"/>
    </row>
    <row r="15" spans="1:45" ht="16.5" customHeight="1">
      <c r="A15" s="196"/>
      <c r="B15" s="157">
        <f>SUM(B14:D14)</f>
        <v>2</v>
      </c>
      <c r="C15" s="158"/>
      <c r="D15" s="159"/>
      <c r="E15" s="157">
        <f>SUM(E14:G14)</f>
        <v>2</v>
      </c>
      <c r="F15" s="158"/>
      <c r="G15" s="159"/>
      <c r="H15" s="30"/>
      <c r="I15" s="31"/>
      <c r="J15" s="32"/>
      <c r="K15" s="157">
        <f>SUM(K14:M14)</f>
        <v>3</v>
      </c>
      <c r="L15" s="158"/>
      <c r="M15" s="159"/>
      <c r="N15" s="157">
        <f>SUM(N14:P14)</f>
        <v>2</v>
      </c>
      <c r="O15" s="158"/>
      <c r="P15" s="159"/>
      <c r="Q15" s="157">
        <f>SUM(Q14:S14)</f>
        <v>4</v>
      </c>
      <c r="R15" s="158"/>
      <c r="S15" s="159"/>
      <c r="T15" s="157">
        <f>SUM(T14:V14)</f>
        <v>3</v>
      </c>
      <c r="U15" s="158"/>
      <c r="V15" s="159"/>
      <c r="W15" s="157">
        <f>SUM(W14:Y14)</f>
        <v>2</v>
      </c>
      <c r="X15" s="158"/>
      <c r="Y15" s="159"/>
      <c r="Z15" s="157">
        <f>SUM(Z14:AB14)</f>
        <v>5</v>
      </c>
      <c r="AA15" s="158"/>
      <c r="AB15" s="159"/>
      <c r="AC15" s="157">
        <f>SUM(AC14:AE14)</f>
        <v>2</v>
      </c>
      <c r="AD15" s="158"/>
      <c r="AE15" s="159"/>
      <c r="AF15" s="157">
        <f>SUM(AF14:AH14)</f>
        <v>5</v>
      </c>
      <c r="AG15" s="158"/>
      <c r="AH15" s="159"/>
      <c r="AI15" s="157">
        <f>SUM(AI14:AK14)</f>
        <v>3</v>
      </c>
      <c r="AJ15" s="158"/>
      <c r="AK15" s="159"/>
      <c r="AL15" s="6" t="s">
        <v>17</v>
      </c>
      <c r="AM15" s="12">
        <f>SUM(B15:AK15)</f>
        <v>33</v>
      </c>
      <c r="AN15" s="4"/>
      <c r="AO15" s="4"/>
      <c r="AP15" s="4"/>
      <c r="AQ15" s="4"/>
      <c r="AR15" s="4"/>
      <c r="AS15" s="4"/>
    </row>
    <row r="16" spans="1:45" ht="16.5" customHeight="1">
      <c r="A16" s="194" t="s">
        <v>25</v>
      </c>
      <c r="B16" s="17">
        <v>1</v>
      </c>
      <c r="C16" s="18"/>
      <c r="D16" s="19">
        <v>1</v>
      </c>
      <c r="E16" s="17">
        <v>1</v>
      </c>
      <c r="F16" s="18"/>
      <c r="G16" s="19">
        <v>2</v>
      </c>
      <c r="H16" s="17"/>
      <c r="I16" s="18">
        <v>1</v>
      </c>
      <c r="J16" s="19">
        <v>1</v>
      </c>
      <c r="K16" s="23"/>
      <c r="L16" s="24"/>
      <c r="M16" s="25"/>
      <c r="N16" s="17">
        <v>2</v>
      </c>
      <c r="O16" s="18">
        <v>1</v>
      </c>
      <c r="P16" s="19"/>
      <c r="Q16" s="17"/>
      <c r="R16" s="18"/>
      <c r="S16" s="19">
        <v>2</v>
      </c>
      <c r="T16" s="17">
        <v>2</v>
      </c>
      <c r="U16" s="18"/>
      <c r="V16" s="19"/>
      <c r="W16" s="17">
        <v>1</v>
      </c>
      <c r="X16" s="18">
        <v>1</v>
      </c>
      <c r="Y16" s="19">
        <v>1</v>
      </c>
      <c r="Z16" s="17"/>
      <c r="AA16" s="18">
        <v>1</v>
      </c>
      <c r="AB16" s="19">
        <v>1</v>
      </c>
      <c r="AC16" s="17">
        <v>2</v>
      </c>
      <c r="AD16" s="18"/>
      <c r="AE16" s="19">
        <v>1</v>
      </c>
      <c r="AF16" s="17"/>
      <c r="AG16" s="18"/>
      <c r="AH16" s="19">
        <v>2</v>
      </c>
      <c r="AI16" s="17">
        <v>1</v>
      </c>
      <c r="AJ16" s="18"/>
      <c r="AK16" s="19">
        <v>1</v>
      </c>
      <c r="AL16" s="5" t="s">
        <v>8</v>
      </c>
      <c r="AM16" s="11"/>
      <c r="AN16" s="4"/>
      <c r="AO16" s="4"/>
      <c r="AP16" s="4"/>
      <c r="AQ16" s="4"/>
      <c r="AR16" s="4"/>
      <c r="AS16" s="4"/>
    </row>
    <row r="17" spans="1:45" ht="16.5" customHeight="1">
      <c r="A17" s="195"/>
      <c r="B17" s="20">
        <v>2</v>
      </c>
      <c r="C17" s="21"/>
      <c r="D17" s="22"/>
      <c r="E17" s="20">
        <v>1</v>
      </c>
      <c r="F17" s="21"/>
      <c r="G17" s="22"/>
      <c r="H17" s="20">
        <v>1</v>
      </c>
      <c r="I17" s="21"/>
      <c r="J17" s="22"/>
      <c r="K17" s="26"/>
      <c r="L17" s="27"/>
      <c r="M17" s="28"/>
      <c r="N17" s="20"/>
      <c r="O17" s="21"/>
      <c r="P17" s="22"/>
      <c r="Q17" s="20">
        <v>1</v>
      </c>
      <c r="R17" s="21"/>
      <c r="S17" s="22">
        <v>1</v>
      </c>
      <c r="T17" s="20">
        <v>1</v>
      </c>
      <c r="U17" s="21">
        <v>1</v>
      </c>
      <c r="V17" s="22"/>
      <c r="W17" s="20"/>
      <c r="X17" s="21"/>
      <c r="Y17" s="22"/>
      <c r="Z17" s="20"/>
      <c r="AA17" s="21">
        <v>1</v>
      </c>
      <c r="AB17" s="22"/>
      <c r="AC17" s="20"/>
      <c r="AD17" s="21"/>
      <c r="AE17" s="22"/>
      <c r="AF17" s="20"/>
      <c r="AG17" s="21"/>
      <c r="AH17" s="22"/>
      <c r="AI17" s="20"/>
      <c r="AJ17" s="21"/>
      <c r="AK17" s="22"/>
      <c r="AL17" s="5" t="s">
        <v>9</v>
      </c>
      <c r="AM17" s="11"/>
      <c r="AN17" s="4"/>
      <c r="AO17" s="4"/>
      <c r="AP17" s="4"/>
      <c r="AQ17" s="4"/>
      <c r="AR17" s="4"/>
      <c r="AS17" s="4"/>
    </row>
    <row r="18" spans="1:45" s="55" customFormat="1" ht="16.5" customHeight="1">
      <c r="A18" s="195"/>
      <c r="B18" s="49">
        <f aca="true" t="shared" si="4" ref="B18:J18">SUM(B16:B17)</f>
        <v>3</v>
      </c>
      <c r="C18" s="50">
        <f t="shared" si="4"/>
        <v>0</v>
      </c>
      <c r="D18" s="51">
        <f t="shared" si="4"/>
        <v>1</v>
      </c>
      <c r="E18" s="49">
        <f t="shared" si="4"/>
        <v>2</v>
      </c>
      <c r="F18" s="50">
        <f t="shared" si="4"/>
        <v>0</v>
      </c>
      <c r="G18" s="51">
        <f t="shared" si="4"/>
        <v>2</v>
      </c>
      <c r="H18" s="49">
        <f t="shared" si="4"/>
        <v>1</v>
      </c>
      <c r="I18" s="50">
        <f t="shared" si="4"/>
        <v>1</v>
      </c>
      <c r="J18" s="51">
        <f t="shared" si="4"/>
        <v>1</v>
      </c>
      <c r="K18" s="46"/>
      <c r="L18" s="47"/>
      <c r="M18" s="48"/>
      <c r="N18" s="49">
        <f>SUM(N16:N17)</f>
        <v>2</v>
      </c>
      <c r="O18" s="50">
        <f>SUM(O16:O17)</f>
        <v>1</v>
      </c>
      <c r="P18" s="51">
        <f>SUM(P16:P17)</f>
        <v>0</v>
      </c>
      <c r="Q18" s="49">
        <f aca="true" t="shared" si="5" ref="Q18:AK18">SUM(Q16:Q17)</f>
        <v>1</v>
      </c>
      <c r="R18" s="50">
        <f t="shared" si="5"/>
        <v>0</v>
      </c>
      <c r="S18" s="51">
        <f t="shared" si="5"/>
        <v>3</v>
      </c>
      <c r="T18" s="49">
        <f t="shared" si="5"/>
        <v>3</v>
      </c>
      <c r="U18" s="50">
        <f t="shared" si="5"/>
        <v>1</v>
      </c>
      <c r="V18" s="51">
        <f t="shared" si="5"/>
        <v>0</v>
      </c>
      <c r="W18" s="49">
        <f>SUM(W16:W17)</f>
        <v>1</v>
      </c>
      <c r="X18" s="50">
        <f>SUM(X16:X17)</f>
        <v>1</v>
      </c>
      <c r="Y18" s="51">
        <f>SUM(Y16:Y17)</f>
        <v>1</v>
      </c>
      <c r="Z18" s="49">
        <f t="shared" si="5"/>
        <v>0</v>
      </c>
      <c r="AA18" s="50">
        <f t="shared" si="5"/>
        <v>2</v>
      </c>
      <c r="AB18" s="51">
        <f t="shared" si="5"/>
        <v>1</v>
      </c>
      <c r="AC18" s="49">
        <f t="shared" si="5"/>
        <v>2</v>
      </c>
      <c r="AD18" s="50">
        <f t="shared" si="5"/>
        <v>0</v>
      </c>
      <c r="AE18" s="51">
        <f t="shared" si="5"/>
        <v>1</v>
      </c>
      <c r="AF18" s="49">
        <f t="shared" si="5"/>
        <v>0</v>
      </c>
      <c r="AG18" s="50">
        <f t="shared" si="5"/>
        <v>0</v>
      </c>
      <c r="AH18" s="51">
        <f t="shared" si="5"/>
        <v>2</v>
      </c>
      <c r="AI18" s="49">
        <f t="shared" si="5"/>
        <v>1</v>
      </c>
      <c r="AJ18" s="50">
        <f t="shared" si="5"/>
        <v>0</v>
      </c>
      <c r="AK18" s="51">
        <f t="shared" si="5"/>
        <v>1</v>
      </c>
      <c r="AL18" s="52" t="s">
        <v>10</v>
      </c>
      <c r="AM18" s="53"/>
      <c r="AN18" s="54"/>
      <c r="AO18" s="54"/>
      <c r="AP18" s="54"/>
      <c r="AQ18" s="54"/>
      <c r="AR18" s="54"/>
      <c r="AS18" s="54"/>
    </row>
    <row r="19" spans="1:45" ht="16.5" customHeight="1">
      <c r="A19" s="196"/>
      <c r="B19" s="157">
        <f>SUM(B18:D18)</f>
        <v>4</v>
      </c>
      <c r="C19" s="158"/>
      <c r="D19" s="159"/>
      <c r="E19" s="157">
        <f>SUM(E18:G18)</f>
        <v>4</v>
      </c>
      <c r="F19" s="158"/>
      <c r="G19" s="159"/>
      <c r="H19" s="157">
        <f>SUM(H18:J18)</f>
        <v>3</v>
      </c>
      <c r="I19" s="158"/>
      <c r="J19" s="159"/>
      <c r="K19" s="30"/>
      <c r="L19" s="31"/>
      <c r="M19" s="32"/>
      <c r="N19" s="157">
        <f>SUM(N18:P18)</f>
        <v>3</v>
      </c>
      <c r="O19" s="158"/>
      <c r="P19" s="159"/>
      <c r="Q19" s="157">
        <f>SUM(Q18:S18)</f>
        <v>4</v>
      </c>
      <c r="R19" s="158"/>
      <c r="S19" s="159"/>
      <c r="T19" s="157">
        <f>SUM(T18:V18)</f>
        <v>4</v>
      </c>
      <c r="U19" s="158"/>
      <c r="V19" s="159"/>
      <c r="W19" s="157">
        <f>SUM(W18:Y18)</f>
        <v>3</v>
      </c>
      <c r="X19" s="158"/>
      <c r="Y19" s="159"/>
      <c r="Z19" s="157">
        <f>SUM(Z18:AB18)</f>
        <v>3</v>
      </c>
      <c r="AA19" s="158"/>
      <c r="AB19" s="159"/>
      <c r="AC19" s="157">
        <f>SUM(AC18:AE18)</f>
        <v>3</v>
      </c>
      <c r="AD19" s="158"/>
      <c r="AE19" s="159"/>
      <c r="AF19" s="157">
        <f>SUM(AF18:AH18)</f>
        <v>2</v>
      </c>
      <c r="AG19" s="158"/>
      <c r="AH19" s="159"/>
      <c r="AI19" s="157">
        <f>SUM(AI18:AK18)</f>
        <v>2</v>
      </c>
      <c r="AJ19" s="158"/>
      <c r="AK19" s="159"/>
      <c r="AL19" s="6" t="s">
        <v>17</v>
      </c>
      <c r="AM19" s="12">
        <f>SUM(B19:AK19)</f>
        <v>35</v>
      </c>
      <c r="AN19" s="4"/>
      <c r="AO19" s="4"/>
      <c r="AP19" s="4"/>
      <c r="AQ19" s="4"/>
      <c r="AR19" s="4"/>
      <c r="AS19" s="4"/>
    </row>
    <row r="20" spans="1:45" ht="16.5" customHeight="1">
      <c r="A20" s="194" t="s">
        <v>7</v>
      </c>
      <c r="B20" s="17">
        <v>1</v>
      </c>
      <c r="C20" s="18"/>
      <c r="D20" s="19">
        <v>1</v>
      </c>
      <c r="E20" s="17"/>
      <c r="F20" s="18">
        <v>3</v>
      </c>
      <c r="G20" s="19"/>
      <c r="H20" s="17"/>
      <c r="I20" s="18">
        <v>1</v>
      </c>
      <c r="J20" s="19">
        <v>1</v>
      </c>
      <c r="K20" s="17"/>
      <c r="L20" s="18">
        <v>1</v>
      </c>
      <c r="M20" s="19">
        <v>2</v>
      </c>
      <c r="N20" s="23"/>
      <c r="O20" s="24"/>
      <c r="P20" s="25"/>
      <c r="Q20" s="17">
        <v>1</v>
      </c>
      <c r="R20" s="18"/>
      <c r="S20" s="19">
        <v>1</v>
      </c>
      <c r="T20" s="17"/>
      <c r="U20" s="18"/>
      <c r="V20" s="19">
        <v>2</v>
      </c>
      <c r="W20" s="17">
        <v>2</v>
      </c>
      <c r="X20" s="18">
        <v>1</v>
      </c>
      <c r="Y20" s="19"/>
      <c r="Z20" s="17"/>
      <c r="AA20" s="18"/>
      <c r="AB20" s="19">
        <v>2</v>
      </c>
      <c r="AC20" s="17">
        <v>2</v>
      </c>
      <c r="AD20" s="18"/>
      <c r="AE20" s="19">
        <v>1</v>
      </c>
      <c r="AF20" s="17"/>
      <c r="AG20" s="18">
        <v>1</v>
      </c>
      <c r="AH20" s="19">
        <v>1</v>
      </c>
      <c r="AI20" s="17"/>
      <c r="AJ20" s="18"/>
      <c r="AK20" s="19">
        <v>2</v>
      </c>
      <c r="AL20" s="5" t="s">
        <v>8</v>
      </c>
      <c r="AM20" s="11"/>
      <c r="AN20" s="4"/>
      <c r="AO20" s="4"/>
      <c r="AP20" s="4"/>
      <c r="AQ20" s="4"/>
      <c r="AR20" s="4"/>
      <c r="AS20" s="4"/>
    </row>
    <row r="21" spans="1:45" ht="16.5" customHeight="1">
      <c r="A21" s="195"/>
      <c r="B21" s="20"/>
      <c r="C21" s="21"/>
      <c r="D21" s="22"/>
      <c r="E21" s="20"/>
      <c r="F21" s="21"/>
      <c r="G21" s="22"/>
      <c r="H21" s="20"/>
      <c r="I21" s="21"/>
      <c r="J21" s="22"/>
      <c r="K21" s="20"/>
      <c r="L21" s="21"/>
      <c r="M21" s="22"/>
      <c r="N21" s="26"/>
      <c r="O21" s="27"/>
      <c r="P21" s="28"/>
      <c r="Q21" s="20"/>
      <c r="R21" s="21"/>
      <c r="S21" s="22"/>
      <c r="T21" s="20"/>
      <c r="U21" s="21"/>
      <c r="V21" s="22"/>
      <c r="W21" s="20"/>
      <c r="X21" s="21"/>
      <c r="Y21" s="22"/>
      <c r="Z21" s="20"/>
      <c r="AA21" s="21">
        <v>1</v>
      </c>
      <c r="AB21" s="22">
        <v>1</v>
      </c>
      <c r="AC21" s="20"/>
      <c r="AD21" s="21">
        <v>1</v>
      </c>
      <c r="AE21" s="22">
        <v>1</v>
      </c>
      <c r="AF21" s="20"/>
      <c r="AG21" s="21"/>
      <c r="AH21" s="22"/>
      <c r="AI21" s="20"/>
      <c r="AJ21" s="21"/>
      <c r="AK21" s="22"/>
      <c r="AL21" s="5" t="s">
        <v>9</v>
      </c>
      <c r="AM21" s="11"/>
      <c r="AN21" s="4"/>
      <c r="AO21" s="4"/>
      <c r="AP21" s="4"/>
      <c r="AQ21" s="4"/>
      <c r="AR21" s="4"/>
      <c r="AS21" s="4"/>
    </row>
    <row r="22" spans="1:45" s="55" customFormat="1" ht="16.5" customHeight="1">
      <c r="A22" s="195"/>
      <c r="B22" s="49">
        <f aca="true" t="shared" si="6" ref="B22:M22">SUM(B20:B21)</f>
        <v>1</v>
      </c>
      <c r="C22" s="50">
        <f t="shared" si="6"/>
        <v>0</v>
      </c>
      <c r="D22" s="51">
        <f t="shared" si="6"/>
        <v>1</v>
      </c>
      <c r="E22" s="49">
        <f t="shared" si="6"/>
        <v>0</v>
      </c>
      <c r="F22" s="50">
        <f t="shared" si="6"/>
        <v>3</v>
      </c>
      <c r="G22" s="51">
        <f t="shared" si="6"/>
        <v>0</v>
      </c>
      <c r="H22" s="49">
        <f t="shared" si="6"/>
        <v>0</v>
      </c>
      <c r="I22" s="50">
        <f t="shared" si="6"/>
        <v>1</v>
      </c>
      <c r="J22" s="51">
        <f t="shared" si="6"/>
        <v>1</v>
      </c>
      <c r="K22" s="49">
        <f t="shared" si="6"/>
        <v>0</v>
      </c>
      <c r="L22" s="50">
        <f t="shared" si="6"/>
        <v>1</v>
      </c>
      <c r="M22" s="51">
        <f t="shared" si="6"/>
        <v>2</v>
      </c>
      <c r="N22" s="46"/>
      <c r="O22" s="47"/>
      <c r="P22" s="48"/>
      <c r="Q22" s="49">
        <f>SUM(Q20:Q21)</f>
        <v>1</v>
      </c>
      <c r="R22" s="50">
        <f>SUM(R20:R21)</f>
        <v>0</v>
      </c>
      <c r="S22" s="51">
        <f>SUM(S20:S21)</f>
        <v>1</v>
      </c>
      <c r="T22" s="49">
        <f aca="true" t="shared" si="7" ref="T22:AK22">SUM(T20:T21)</f>
        <v>0</v>
      </c>
      <c r="U22" s="50">
        <f t="shared" si="7"/>
        <v>0</v>
      </c>
      <c r="V22" s="51">
        <f t="shared" si="7"/>
        <v>2</v>
      </c>
      <c r="W22" s="49">
        <f t="shared" si="7"/>
        <v>2</v>
      </c>
      <c r="X22" s="50">
        <f t="shared" si="7"/>
        <v>1</v>
      </c>
      <c r="Y22" s="51">
        <f t="shared" si="7"/>
        <v>0</v>
      </c>
      <c r="Z22" s="49">
        <f t="shared" si="7"/>
        <v>0</v>
      </c>
      <c r="AA22" s="50">
        <f t="shared" si="7"/>
        <v>1</v>
      </c>
      <c r="AB22" s="51">
        <f t="shared" si="7"/>
        <v>3</v>
      </c>
      <c r="AC22" s="49">
        <f t="shared" si="7"/>
        <v>2</v>
      </c>
      <c r="AD22" s="50">
        <f t="shared" si="7"/>
        <v>1</v>
      </c>
      <c r="AE22" s="51">
        <f t="shared" si="7"/>
        <v>2</v>
      </c>
      <c r="AF22" s="49">
        <f t="shared" si="7"/>
        <v>0</v>
      </c>
      <c r="AG22" s="50">
        <f t="shared" si="7"/>
        <v>1</v>
      </c>
      <c r="AH22" s="51">
        <f t="shared" si="7"/>
        <v>1</v>
      </c>
      <c r="AI22" s="49">
        <f t="shared" si="7"/>
        <v>0</v>
      </c>
      <c r="AJ22" s="50">
        <f t="shared" si="7"/>
        <v>0</v>
      </c>
      <c r="AK22" s="51">
        <f t="shared" si="7"/>
        <v>2</v>
      </c>
      <c r="AL22" s="52" t="s">
        <v>10</v>
      </c>
      <c r="AM22" s="53"/>
      <c r="AN22" s="54"/>
      <c r="AO22" s="54"/>
      <c r="AP22" s="54"/>
      <c r="AQ22" s="54"/>
      <c r="AR22" s="54"/>
      <c r="AS22" s="54"/>
    </row>
    <row r="23" spans="1:45" ht="16.5" customHeight="1">
      <c r="A23" s="196"/>
      <c r="B23" s="157">
        <f>SUM(B22:D22)</f>
        <v>2</v>
      </c>
      <c r="C23" s="158"/>
      <c r="D23" s="159"/>
      <c r="E23" s="157">
        <f>SUM(E22:G22)</f>
        <v>3</v>
      </c>
      <c r="F23" s="158"/>
      <c r="G23" s="159"/>
      <c r="H23" s="157">
        <f>SUM(H22:J22)</f>
        <v>2</v>
      </c>
      <c r="I23" s="158"/>
      <c r="J23" s="159"/>
      <c r="K23" s="157">
        <f>SUM(K22:M22)</f>
        <v>3</v>
      </c>
      <c r="L23" s="158"/>
      <c r="M23" s="159"/>
      <c r="N23" s="30"/>
      <c r="O23" s="31"/>
      <c r="P23" s="32"/>
      <c r="Q23" s="157">
        <f>SUM(Q22:S22)</f>
        <v>2</v>
      </c>
      <c r="R23" s="158"/>
      <c r="S23" s="159"/>
      <c r="T23" s="157">
        <f>SUM(T22:V22)</f>
        <v>2</v>
      </c>
      <c r="U23" s="158"/>
      <c r="V23" s="159"/>
      <c r="W23" s="157">
        <f>SUM(W22:Y22)</f>
        <v>3</v>
      </c>
      <c r="X23" s="158"/>
      <c r="Y23" s="159"/>
      <c r="Z23" s="157">
        <f>SUM(Z22:AB22)</f>
        <v>4</v>
      </c>
      <c r="AA23" s="158"/>
      <c r="AB23" s="159"/>
      <c r="AC23" s="157">
        <f>SUM(AC22:AE22)</f>
        <v>5</v>
      </c>
      <c r="AD23" s="158"/>
      <c r="AE23" s="159"/>
      <c r="AF23" s="157">
        <f>SUM(AF22:AH22)</f>
        <v>2</v>
      </c>
      <c r="AG23" s="158"/>
      <c r="AH23" s="159"/>
      <c r="AI23" s="157">
        <f>SUM(AI22:AK22)</f>
        <v>2</v>
      </c>
      <c r="AJ23" s="158"/>
      <c r="AK23" s="159"/>
      <c r="AL23" s="6" t="s">
        <v>17</v>
      </c>
      <c r="AM23" s="12">
        <f>SUM(B23:AK23)</f>
        <v>30</v>
      </c>
      <c r="AN23" s="4"/>
      <c r="AO23" s="4"/>
      <c r="AP23" s="4"/>
      <c r="AQ23" s="4"/>
      <c r="AR23" s="4"/>
      <c r="AS23" s="4"/>
    </row>
    <row r="24" spans="1:45" ht="16.5" customHeight="1">
      <c r="A24" s="194" t="s">
        <v>26</v>
      </c>
      <c r="B24" s="17">
        <v>1</v>
      </c>
      <c r="C24" s="18"/>
      <c r="D24" s="19">
        <v>1</v>
      </c>
      <c r="E24" s="17">
        <v>1</v>
      </c>
      <c r="F24" s="18">
        <v>1</v>
      </c>
      <c r="G24" s="19"/>
      <c r="H24" s="17">
        <v>1</v>
      </c>
      <c r="I24" s="18"/>
      <c r="J24" s="19">
        <v>1</v>
      </c>
      <c r="K24" s="17">
        <v>2</v>
      </c>
      <c r="L24" s="18"/>
      <c r="M24" s="19"/>
      <c r="N24" s="17">
        <v>1</v>
      </c>
      <c r="O24" s="18"/>
      <c r="P24" s="19">
        <v>1</v>
      </c>
      <c r="Q24" s="23"/>
      <c r="R24" s="24"/>
      <c r="S24" s="25"/>
      <c r="T24" s="17">
        <v>1</v>
      </c>
      <c r="U24" s="18"/>
      <c r="V24" s="19">
        <v>1</v>
      </c>
      <c r="W24" s="17">
        <v>1</v>
      </c>
      <c r="X24" s="18"/>
      <c r="Y24" s="19">
        <v>1</v>
      </c>
      <c r="Z24" s="17">
        <v>1</v>
      </c>
      <c r="AA24" s="18"/>
      <c r="AB24" s="19">
        <v>1</v>
      </c>
      <c r="AC24" s="17"/>
      <c r="AD24" s="18">
        <v>1</v>
      </c>
      <c r="AE24" s="19">
        <v>1</v>
      </c>
      <c r="AF24" s="17"/>
      <c r="AG24" s="18">
        <v>1</v>
      </c>
      <c r="AH24" s="19">
        <v>2</v>
      </c>
      <c r="AI24" s="17"/>
      <c r="AJ24" s="18">
        <v>1</v>
      </c>
      <c r="AK24" s="19">
        <v>1</v>
      </c>
      <c r="AL24" s="5" t="s">
        <v>8</v>
      </c>
      <c r="AM24" s="11"/>
      <c r="AN24" s="4"/>
      <c r="AO24" s="4"/>
      <c r="AP24" s="4"/>
      <c r="AQ24" s="4"/>
      <c r="AR24" s="4"/>
      <c r="AS24" s="4"/>
    </row>
    <row r="25" spans="1:45" ht="16.5" customHeight="1">
      <c r="A25" s="195"/>
      <c r="B25" s="20"/>
      <c r="C25" s="21"/>
      <c r="D25" s="22"/>
      <c r="E25" s="20"/>
      <c r="F25" s="21"/>
      <c r="G25" s="22"/>
      <c r="H25" s="20"/>
      <c r="I25" s="21">
        <v>1</v>
      </c>
      <c r="J25" s="22">
        <v>1</v>
      </c>
      <c r="K25" s="20">
        <v>1</v>
      </c>
      <c r="L25" s="21"/>
      <c r="M25" s="22">
        <v>1</v>
      </c>
      <c r="N25" s="20"/>
      <c r="O25" s="21"/>
      <c r="P25" s="22"/>
      <c r="Q25" s="26"/>
      <c r="R25" s="27"/>
      <c r="S25" s="28"/>
      <c r="T25" s="20"/>
      <c r="U25" s="21"/>
      <c r="V25" s="22"/>
      <c r="W25" s="20"/>
      <c r="X25" s="21"/>
      <c r="Y25" s="22"/>
      <c r="Z25" s="20"/>
      <c r="AA25" s="21"/>
      <c r="AB25" s="22"/>
      <c r="AC25" s="20"/>
      <c r="AD25" s="21"/>
      <c r="AE25" s="22"/>
      <c r="AF25" s="20">
        <v>1</v>
      </c>
      <c r="AG25" s="21">
        <v>1</v>
      </c>
      <c r="AH25" s="22"/>
      <c r="AI25" s="20"/>
      <c r="AJ25" s="21"/>
      <c r="AK25" s="22"/>
      <c r="AL25" s="5" t="s">
        <v>9</v>
      </c>
      <c r="AM25" s="11"/>
      <c r="AN25" s="4"/>
      <c r="AO25" s="4"/>
      <c r="AP25" s="4"/>
      <c r="AQ25" s="4"/>
      <c r="AR25" s="4"/>
      <c r="AS25" s="4"/>
    </row>
    <row r="26" spans="1:45" s="55" customFormat="1" ht="16.5" customHeight="1">
      <c r="A26" s="195"/>
      <c r="B26" s="49">
        <f aca="true" t="shared" si="8" ref="B26:M26">SUM(B24:B25)</f>
        <v>1</v>
      </c>
      <c r="C26" s="50">
        <f t="shared" si="8"/>
        <v>0</v>
      </c>
      <c r="D26" s="51">
        <f t="shared" si="8"/>
        <v>1</v>
      </c>
      <c r="E26" s="49">
        <f t="shared" si="8"/>
        <v>1</v>
      </c>
      <c r="F26" s="50">
        <f t="shared" si="8"/>
        <v>1</v>
      </c>
      <c r="G26" s="51">
        <f t="shared" si="8"/>
        <v>0</v>
      </c>
      <c r="H26" s="49">
        <f t="shared" si="8"/>
        <v>1</v>
      </c>
      <c r="I26" s="50">
        <f t="shared" si="8"/>
        <v>1</v>
      </c>
      <c r="J26" s="51">
        <f t="shared" si="8"/>
        <v>2</v>
      </c>
      <c r="K26" s="49">
        <f t="shared" si="8"/>
        <v>3</v>
      </c>
      <c r="L26" s="50">
        <f t="shared" si="8"/>
        <v>0</v>
      </c>
      <c r="M26" s="51">
        <f t="shared" si="8"/>
        <v>1</v>
      </c>
      <c r="N26" s="49">
        <f>SUM(N24:N25)</f>
        <v>1</v>
      </c>
      <c r="O26" s="50">
        <f>SUM(O24:O25)</f>
        <v>0</v>
      </c>
      <c r="P26" s="51">
        <f>SUM(P24:P25)</f>
        <v>1</v>
      </c>
      <c r="Q26" s="46"/>
      <c r="R26" s="47"/>
      <c r="S26" s="48"/>
      <c r="T26" s="49">
        <f aca="true" t="shared" si="9" ref="T26:AK26">SUM(T24:T25)</f>
        <v>1</v>
      </c>
      <c r="U26" s="50">
        <f t="shared" si="9"/>
        <v>0</v>
      </c>
      <c r="V26" s="51">
        <f t="shared" si="9"/>
        <v>1</v>
      </c>
      <c r="W26" s="49">
        <f>SUM(W24:W25)</f>
        <v>1</v>
      </c>
      <c r="X26" s="50">
        <f>SUM(X24:X25)</f>
        <v>0</v>
      </c>
      <c r="Y26" s="51">
        <f>SUM(Y24:Y25)</f>
        <v>1</v>
      </c>
      <c r="Z26" s="49">
        <f t="shared" si="9"/>
        <v>1</v>
      </c>
      <c r="AA26" s="50">
        <f t="shared" si="9"/>
        <v>0</v>
      </c>
      <c r="AB26" s="51">
        <f t="shared" si="9"/>
        <v>1</v>
      </c>
      <c r="AC26" s="49">
        <f t="shared" si="9"/>
        <v>0</v>
      </c>
      <c r="AD26" s="50">
        <f t="shared" si="9"/>
        <v>1</v>
      </c>
      <c r="AE26" s="51">
        <f t="shared" si="9"/>
        <v>1</v>
      </c>
      <c r="AF26" s="49">
        <f t="shared" si="9"/>
        <v>1</v>
      </c>
      <c r="AG26" s="50">
        <f t="shared" si="9"/>
        <v>2</v>
      </c>
      <c r="AH26" s="51">
        <f t="shared" si="9"/>
        <v>2</v>
      </c>
      <c r="AI26" s="49">
        <f t="shared" si="9"/>
        <v>0</v>
      </c>
      <c r="AJ26" s="50">
        <f t="shared" si="9"/>
        <v>1</v>
      </c>
      <c r="AK26" s="51">
        <f t="shared" si="9"/>
        <v>1</v>
      </c>
      <c r="AL26" s="52" t="s">
        <v>10</v>
      </c>
      <c r="AM26" s="53"/>
      <c r="AN26" s="54"/>
      <c r="AO26" s="54"/>
      <c r="AP26" s="54"/>
      <c r="AQ26" s="54"/>
      <c r="AR26" s="54"/>
      <c r="AS26" s="54"/>
    </row>
    <row r="27" spans="1:45" ht="16.5" customHeight="1">
      <c r="A27" s="196"/>
      <c r="B27" s="157">
        <f>SUM(B26:D26)</f>
        <v>2</v>
      </c>
      <c r="C27" s="158"/>
      <c r="D27" s="159"/>
      <c r="E27" s="157">
        <f>SUM(E26:G26)</f>
        <v>2</v>
      </c>
      <c r="F27" s="158"/>
      <c r="G27" s="159"/>
      <c r="H27" s="157">
        <f>SUM(H26:J26)</f>
        <v>4</v>
      </c>
      <c r="I27" s="158"/>
      <c r="J27" s="159"/>
      <c r="K27" s="157">
        <f>SUM(K26:M26)</f>
        <v>4</v>
      </c>
      <c r="L27" s="158"/>
      <c r="M27" s="159"/>
      <c r="N27" s="157">
        <f>SUM(N26:P26)</f>
        <v>2</v>
      </c>
      <c r="O27" s="158"/>
      <c r="P27" s="159"/>
      <c r="Q27" s="30"/>
      <c r="R27" s="31"/>
      <c r="S27" s="32"/>
      <c r="T27" s="157">
        <f>SUM(T26:V26)</f>
        <v>2</v>
      </c>
      <c r="U27" s="158"/>
      <c r="V27" s="159"/>
      <c r="W27" s="157">
        <f>SUM(W26:Y26)</f>
        <v>2</v>
      </c>
      <c r="X27" s="158"/>
      <c r="Y27" s="159"/>
      <c r="Z27" s="157">
        <f>SUM(Z26:AB26)</f>
        <v>2</v>
      </c>
      <c r="AA27" s="158"/>
      <c r="AB27" s="159"/>
      <c r="AC27" s="157">
        <f>SUM(AC26:AE26)</f>
        <v>2</v>
      </c>
      <c r="AD27" s="158"/>
      <c r="AE27" s="159"/>
      <c r="AF27" s="157">
        <f>SUM(AF26:AH26)</f>
        <v>5</v>
      </c>
      <c r="AG27" s="158"/>
      <c r="AH27" s="159"/>
      <c r="AI27" s="157">
        <f>SUM(AI26:AK26)</f>
        <v>2</v>
      </c>
      <c r="AJ27" s="158"/>
      <c r="AK27" s="159"/>
      <c r="AL27" s="6" t="s">
        <v>17</v>
      </c>
      <c r="AM27" s="12">
        <f>SUM(B27:AK27)</f>
        <v>29</v>
      </c>
      <c r="AN27" s="4"/>
      <c r="AO27" s="4"/>
      <c r="AP27" s="4"/>
      <c r="AQ27" s="4"/>
      <c r="AR27" s="4"/>
      <c r="AS27" s="4"/>
    </row>
    <row r="28" spans="1:45" ht="16.5" customHeight="1">
      <c r="A28" s="194" t="s">
        <v>1</v>
      </c>
      <c r="B28" s="17">
        <v>1</v>
      </c>
      <c r="C28" s="18"/>
      <c r="D28" s="19">
        <v>1</v>
      </c>
      <c r="E28" s="17">
        <v>2</v>
      </c>
      <c r="F28" s="18"/>
      <c r="G28" s="19"/>
      <c r="H28" s="17"/>
      <c r="I28" s="18">
        <v>1</v>
      </c>
      <c r="J28" s="19">
        <v>2</v>
      </c>
      <c r="K28" s="17">
        <v>1</v>
      </c>
      <c r="L28" s="18"/>
      <c r="M28" s="19">
        <v>1</v>
      </c>
      <c r="N28" s="17">
        <v>2</v>
      </c>
      <c r="O28" s="18"/>
      <c r="P28" s="19"/>
      <c r="Q28" s="17">
        <v>1</v>
      </c>
      <c r="R28" s="18"/>
      <c r="S28" s="19">
        <v>1</v>
      </c>
      <c r="T28" s="23"/>
      <c r="U28" s="24"/>
      <c r="V28" s="25"/>
      <c r="W28" s="17"/>
      <c r="X28" s="18">
        <v>1</v>
      </c>
      <c r="Y28" s="19">
        <v>1</v>
      </c>
      <c r="Z28" s="17"/>
      <c r="AA28" s="18">
        <v>1</v>
      </c>
      <c r="AB28" s="19">
        <v>1</v>
      </c>
      <c r="AC28" s="17">
        <v>2</v>
      </c>
      <c r="AD28" s="18"/>
      <c r="AE28" s="19"/>
      <c r="AF28" s="17">
        <v>2</v>
      </c>
      <c r="AG28" s="18"/>
      <c r="AH28" s="19"/>
      <c r="AI28" s="17">
        <v>1</v>
      </c>
      <c r="AJ28" s="18"/>
      <c r="AK28" s="19">
        <v>1</v>
      </c>
      <c r="AL28" s="5" t="s">
        <v>8</v>
      </c>
      <c r="AM28" s="11"/>
      <c r="AN28" s="4"/>
      <c r="AO28" s="4"/>
      <c r="AP28" s="4"/>
      <c r="AQ28" s="4"/>
      <c r="AR28" s="4"/>
      <c r="AS28" s="4"/>
    </row>
    <row r="29" spans="1:45" ht="16.5" customHeight="1">
      <c r="A29" s="195"/>
      <c r="B29" s="20">
        <v>1</v>
      </c>
      <c r="C29" s="21">
        <v>1</v>
      </c>
      <c r="D29" s="22"/>
      <c r="E29" s="20"/>
      <c r="F29" s="21"/>
      <c r="G29" s="22"/>
      <c r="H29" s="20"/>
      <c r="I29" s="21"/>
      <c r="J29" s="22"/>
      <c r="K29" s="20"/>
      <c r="L29" s="21">
        <v>1</v>
      </c>
      <c r="M29" s="22">
        <v>1</v>
      </c>
      <c r="N29" s="20"/>
      <c r="O29" s="21"/>
      <c r="P29" s="22"/>
      <c r="Q29" s="20"/>
      <c r="R29" s="21"/>
      <c r="S29" s="22"/>
      <c r="T29" s="26"/>
      <c r="U29" s="27"/>
      <c r="V29" s="28"/>
      <c r="W29" s="20"/>
      <c r="X29" s="21"/>
      <c r="Y29" s="22"/>
      <c r="Z29" s="20"/>
      <c r="AA29" s="21"/>
      <c r="AB29" s="22"/>
      <c r="AC29" s="20"/>
      <c r="AD29" s="21"/>
      <c r="AE29" s="22"/>
      <c r="AF29" s="20"/>
      <c r="AG29" s="21"/>
      <c r="AH29" s="22"/>
      <c r="AI29" s="20"/>
      <c r="AJ29" s="21">
        <v>1</v>
      </c>
      <c r="AK29" s="22">
        <v>1</v>
      </c>
      <c r="AL29" s="5" t="s">
        <v>9</v>
      </c>
      <c r="AM29" s="11"/>
      <c r="AN29" s="4"/>
      <c r="AO29" s="4"/>
      <c r="AP29" s="4"/>
      <c r="AQ29" s="4"/>
      <c r="AR29" s="4"/>
      <c r="AS29" s="4"/>
    </row>
    <row r="30" spans="1:45" s="55" customFormat="1" ht="16.5" customHeight="1">
      <c r="A30" s="195"/>
      <c r="B30" s="49">
        <f aca="true" t="shared" si="10" ref="B30:S30">SUM(B28:B29)</f>
        <v>2</v>
      </c>
      <c r="C30" s="50">
        <f t="shared" si="10"/>
        <v>1</v>
      </c>
      <c r="D30" s="51">
        <f t="shared" si="10"/>
        <v>1</v>
      </c>
      <c r="E30" s="49">
        <f t="shared" si="10"/>
        <v>2</v>
      </c>
      <c r="F30" s="50">
        <f t="shared" si="10"/>
        <v>0</v>
      </c>
      <c r="G30" s="51">
        <f t="shared" si="10"/>
        <v>0</v>
      </c>
      <c r="H30" s="49">
        <f t="shared" si="10"/>
        <v>0</v>
      </c>
      <c r="I30" s="50">
        <f t="shared" si="10"/>
        <v>1</v>
      </c>
      <c r="J30" s="51">
        <f t="shared" si="10"/>
        <v>2</v>
      </c>
      <c r="K30" s="49">
        <f t="shared" si="10"/>
        <v>1</v>
      </c>
      <c r="L30" s="50">
        <f t="shared" si="10"/>
        <v>1</v>
      </c>
      <c r="M30" s="51">
        <f t="shared" si="10"/>
        <v>2</v>
      </c>
      <c r="N30" s="49">
        <f>SUM(N28:N29)</f>
        <v>2</v>
      </c>
      <c r="O30" s="50">
        <f>SUM(O28:O29)</f>
        <v>0</v>
      </c>
      <c r="P30" s="51">
        <f>SUM(P28:P29)</f>
        <v>0</v>
      </c>
      <c r="Q30" s="49">
        <f t="shared" si="10"/>
        <v>1</v>
      </c>
      <c r="R30" s="50">
        <f t="shared" si="10"/>
        <v>0</v>
      </c>
      <c r="S30" s="51">
        <f t="shared" si="10"/>
        <v>1</v>
      </c>
      <c r="T30" s="46"/>
      <c r="U30" s="47"/>
      <c r="V30" s="48"/>
      <c r="W30" s="49">
        <f>SUM(W28:W29)</f>
        <v>0</v>
      </c>
      <c r="X30" s="50">
        <f>SUM(X28:X29)</f>
        <v>1</v>
      </c>
      <c r="Y30" s="51">
        <f>SUM(Y28:Y29)</f>
        <v>1</v>
      </c>
      <c r="Z30" s="49">
        <f aca="true" t="shared" si="11" ref="Z30:AK30">SUM(Z28:Z29)</f>
        <v>0</v>
      </c>
      <c r="AA30" s="50">
        <f t="shared" si="11"/>
        <v>1</v>
      </c>
      <c r="AB30" s="51">
        <f t="shared" si="11"/>
        <v>1</v>
      </c>
      <c r="AC30" s="49">
        <f t="shared" si="11"/>
        <v>2</v>
      </c>
      <c r="AD30" s="50">
        <f t="shared" si="11"/>
        <v>0</v>
      </c>
      <c r="AE30" s="51">
        <f t="shared" si="11"/>
        <v>0</v>
      </c>
      <c r="AF30" s="49">
        <f t="shared" si="11"/>
        <v>2</v>
      </c>
      <c r="AG30" s="50">
        <f t="shared" si="11"/>
        <v>0</v>
      </c>
      <c r="AH30" s="51">
        <f t="shared" si="11"/>
        <v>0</v>
      </c>
      <c r="AI30" s="49">
        <f t="shared" si="11"/>
        <v>1</v>
      </c>
      <c r="AJ30" s="50">
        <f t="shared" si="11"/>
        <v>1</v>
      </c>
      <c r="AK30" s="51">
        <f t="shared" si="11"/>
        <v>2</v>
      </c>
      <c r="AL30" s="52" t="s">
        <v>10</v>
      </c>
      <c r="AM30" s="53"/>
      <c r="AN30" s="54"/>
      <c r="AO30" s="54"/>
      <c r="AP30" s="54"/>
      <c r="AQ30" s="54"/>
      <c r="AR30" s="54"/>
      <c r="AS30" s="54"/>
    </row>
    <row r="31" spans="1:45" ht="16.5" customHeight="1">
      <c r="A31" s="196"/>
      <c r="B31" s="157">
        <f>SUM(B30:D30)</f>
        <v>4</v>
      </c>
      <c r="C31" s="158"/>
      <c r="D31" s="159"/>
      <c r="E31" s="157">
        <f>SUM(E30:G30)</f>
        <v>2</v>
      </c>
      <c r="F31" s="158"/>
      <c r="G31" s="159"/>
      <c r="H31" s="157">
        <f>SUM(H30:J30)</f>
        <v>3</v>
      </c>
      <c r="I31" s="158"/>
      <c r="J31" s="159"/>
      <c r="K31" s="157">
        <f>SUM(K30:M30)</f>
        <v>4</v>
      </c>
      <c r="L31" s="158"/>
      <c r="M31" s="159"/>
      <c r="N31" s="157">
        <f>SUM(N30:P30)</f>
        <v>2</v>
      </c>
      <c r="O31" s="158"/>
      <c r="P31" s="159"/>
      <c r="Q31" s="157">
        <f>SUM(Q30:S30)</f>
        <v>2</v>
      </c>
      <c r="R31" s="158"/>
      <c r="S31" s="159"/>
      <c r="T31" s="30"/>
      <c r="U31" s="31"/>
      <c r="V31" s="32"/>
      <c r="W31" s="157">
        <f>SUM(W30:Y30)</f>
        <v>2</v>
      </c>
      <c r="X31" s="158"/>
      <c r="Y31" s="159"/>
      <c r="Z31" s="157">
        <f>SUM(Z30:AB30)</f>
        <v>2</v>
      </c>
      <c r="AA31" s="158"/>
      <c r="AB31" s="159"/>
      <c r="AC31" s="157">
        <f>SUM(AC30:AE30)</f>
        <v>2</v>
      </c>
      <c r="AD31" s="158"/>
      <c r="AE31" s="159"/>
      <c r="AF31" s="157">
        <f>SUM(AF30:AH30)</f>
        <v>2</v>
      </c>
      <c r="AG31" s="158"/>
      <c r="AH31" s="159"/>
      <c r="AI31" s="157">
        <f>SUM(AI30:AK30)</f>
        <v>4</v>
      </c>
      <c r="AJ31" s="158"/>
      <c r="AK31" s="159"/>
      <c r="AL31" s="6" t="s">
        <v>17</v>
      </c>
      <c r="AM31" s="12">
        <f>SUM(B31:AK31)</f>
        <v>29</v>
      </c>
      <c r="AN31" s="4"/>
      <c r="AO31" s="4"/>
      <c r="AP31" s="4"/>
      <c r="AQ31" s="4"/>
      <c r="AR31" s="4"/>
      <c r="AS31" s="4"/>
    </row>
    <row r="32" spans="1:45" ht="16.5" customHeight="1">
      <c r="A32" s="194" t="s">
        <v>28</v>
      </c>
      <c r="B32" s="17"/>
      <c r="C32" s="18"/>
      <c r="D32" s="19">
        <v>2</v>
      </c>
      <c r="E32" s="17"/>
      <c r="F32" s="18">
        <v>1</v>
      </c>
      <c r="G32" s="19">
        <v>2</v>
      </c>
      <c r="H32" s="17"/>
      <c r="I32" s="18">
        <v>2</v>
      </c>
      <c r="J32" s="19"/>
      <c r="K32" s="17">
        <v>1</v>
      </c>
      <c r="L32" s="18">
        <v>1</v>
      </c>
      <c r="M32" s="19">
        <v>1</v>
      </c>
      <c r="N32" s="17"/>
      <c r="O32" s="18">
        <v>1</v>
      </c>
      <c r="P32" s="19">
        <v>2</v>
      </c>
      <c r="Q32" s="17">
        <v>1</v>
      </c>
      <c r="R32" s="18"/>
      <c r="S32" s="19">
        <v>1</v>
      </c>
      <c r="T32" s="17">
        <v>1</v>
      </c>
      <c r="U32" s="18">
        <v>1</v>
      </c>
      <c r="V32" s="19"/>
      <c r="W32" s="23"/>
      <c r="X32" s="24"/>
      <c r="Y32" s="25"/>
      <c r="Z32" s="17">
        <v>1</v>
      </c>
      <c r="AA32" s="18">
        <v>1</v>
      </c>
      <c r="AB32" s="19"/>
      <c r="AC32" s="17"/>
      <c r="AD32" s="18">
        <v>1</v>
      </c>
      <c r="AE32" s="19">
        <v>2</v>
      </c>
      <c r="AF32" s="17">
        <v>1</v>
      </c>
      <c r="AG32" s="18"/>
      <c r="AH32" s="19">
        <v>1</v>
      </c>
      <c r="AI32" s="17">
        <v>1</v>
      </c>
      <c r="AJ32" s="18">
        <v>1</v>
      </c>
      <c r="AK32" s="19"/>
      <c r="AL32" s="5" t="s">
        <v>8</v>
      </c>
      <c r="AM32" s="11"/>
      <c r="AN32" s="4"/>
      <c r="AO32" s="4"/>
      <c r="AP32" s="4"/>
      <c r="AQ32" s="4"/>
      <c r="AR32" s="4"/>
      <c r="AS32" s="4"/>
    </row>
    <row r="33" spans="1:45" s="55" customFormat="1" ht="16.5" customHeight="1">
      <c r="A33" s="195"/>
      <c r="B33" s="20"/>
      <c r="C33" s="21"/>
      <c r="D33" s="22"/>
      <c r="E33" s="20">
        <v>1</v>
      </c>
      <c r="F33" s="21"/>
      <c r="G33" s="22">
        <v>1</v>
      </c>
      <c r="H33" s="20"/>
      <c r="I33" s="21"/>
      <c r="J33" s="22"/>
      <c r="K33" s="20"/>
      <c r="L33" s="21"/>
      <c r="M33" s="22"/>
      <c r="N33" s="20"/>
      <c r="O33" s="21"/>
      <c r="P33" s="22"/>
      <c r="Q33" s="20"/>
      <c r="R33" s="21"/>
      <c r="S33" s="22"/>
      <c r="T33" s="20"/>
      <c r="U33" s="21"/>
      <c r="V33" s="22"/>
      <c r="W33" s="26"/>
      <c r="X33" s="27"/>
      <c r="Y33" s="28"/>
      <c r="Z33" s="20"/>
      <c r="AA33" s="21"/>
      <c r="AB33" s="22"/>
      <c r="AC33" s="20"/>
      <c r="AD33" s="21"/>
      <c r="AE33" s="22"/>
      <c r="AF33" s="20"/>
      <c r="AG33" s="21"/>
      <c r="AH33" s="22"/>
      <c r="AI33" s="20"/>
      <c r="AJ33" s="21"/>
      <c r="AK33" s="22">
        <v>2</v>
      </c>
      <c r="AL33" s="57" t="s">
        <v>9</v>
      </c>
      <c r="AM33" s="53"/>
      <c r="AN33" s="54"/>
      <c r="AO33" s="54"/>
      <c r="AP33" s="54"/>
      <c r="AQ33" s="54"/>
      <c r="AR33" s="54"/>
      <c r="AS33" s="54"/>
    </row>
    <row r="34" spans="1:45" ht="16.5" customHeight="1">
      <c r="A34" s="195"/>
      <c r="B34" s="49">
        <f aca="true" t="shared" si="12" ref="B34:V34">SUM(B32:B33)</f>
        <v>0</v>
      </c>
      <c r="C34" s="50">
        <f t="shared" si="12"/>
        <v>0</v>
      </c>
      <c r="D34" s="51">
        <f t="shared" si="12"/>
        <v>2</v>
      </c>
      <c r="E34" s="49">
        <f t="shared" si="12"/>
        <v>1</v>
      </c>
      <c r="F34" s="50">
        <f t="shared" si="12"/>
        <v>1</v>
      </c>
      <c r="G34" s="51">
        <f t="shared" si="12"/>
        <v>3</v>
      </c>
      <c r="H34" s="49">
        <f t="shared" si="12"/>
        <v>0</v>
      </c>
      <c r="I34" s="50">
        <f t="shared" si="12"/>
        <v>2</v>
      </c>
      <c r="J34" s="51">
        <f t="shared" si="12"/>
        <v>0</v>
      </c>
      <c r="K34" s="49">
        <f t="shared" si="12"/>
        <v>1</v>
      </c>
      <c r="L34" s="50">
        <f t="shared" si="12"/>
        <v>1</v>
      </c>
      <c r="M34" s="51">
        <f t="shared" si="12"/>
        <v>1</v>
      </c>
      <c r="N34" s="49">
        <f t="shared" si="12"/>
        <v>0</v>
      </c>
      <c r="O34" s="50">
        <f t="shared" si="12"/>
        <v>1</v>
      </c>
      <c r="P34" s="51">
        <f t="shared" si="12"/>
        <v>2</v>
      </c>
      <c r="Q34" s="49">
        <f t="shared" si="12"/>
        <v>1</v>
      </c>
      <c r="R34" s="50">
        <f t="shared" si="12"/>
        <v>0</v>
      </c>
      <c r="S34" s="51">
        <f t="shared" si="12"/>
        <v>1</v>
      </c>
      <c r="T34" s="49">
        <f t="shared" si="12"/>
        <v>1</v>
      </c>
      <c r="U34" s="50">
        <f t="shared" si="12"/>
        <v>1</v>
      </c>
      <c r="V34" s="51">
        <f t="shared" si="12"/>
        <v>0</v>
      </c>
      <c r="W34" s="29"/>
      <c r="X34" s="27"/>
      <c r="Y34" s="28"/>
      <c r="Z34" s="49">
        <f>SUM(Z32:Z33)</f>
        <v>1</v>
      </c>
      <c r="AA34" s="50">
        <f>SUM(AA32:AA33)</f>
        <v>1</v>
      </c>
      <c r="AB34" s="51">
        <f>SUM(AB32:AB33)</f>
        <v>0</v>
      </c>
      <c r="AC34" s="49">
        <f aca="true" t="shared" si="13" ref="AC34:AK34">SUM(AC32:AC33)</f>
        <v>0</v>
      </c>
      <c r="AD34" s="50">
        <f t="shared" si="13"/>
        <v>1</v>
      </c>
      <c r="AE34" s="51">
        <f t="shared" si="13"/>
        <v>2</v>
      </c>
      <c r="AF34" s="49">
        <f t="shared" si="13"/>
        <v>1</v>
      </c>
      <c r="AG34" s="50">
        <f t="shared" si="13"/>
        <v>0</v>
      </c>
      <c r="AH34" s="51">
        <f t="shared" si="13"/>
        <v>1</v>
      </c>
      <c r="AI34" s="49">
        <f t="shared" si="13"/>
        <v>1</v>
      </c>
      <c r="AJ34" s="50">
        <f t="shared" si="13"/>
        <v>1</v>
      </c>
      <c r="AK34" s="51">
        <f t="shared" si="13"/>
        <v>2</v>
      </c>
      <c r="AL34" s="10" t="s">
        <v>10</v>
      </c>
      <c r="AM34" s="11"/>
      <c r="AN34" s="4"/>
      <c r="AO34" s="4"/>
      <c r="AP34" s="4"/>
      <c r="AQ34" s="4"/>
      <c r="AR34" s="4"/>
      <c r="AS34" s="4"/>
    </row>
    <row r="35" spans="1:45" ht="16.5" customHeight="1">
      <c r="A35" s="196"/>
      <c r="B35" s="157">
        <f>SUM(B34:D34)</f>
        <v>2</v>
      </c>
      <c r="C35" s="158"/>
      <c r="D35" s="159"/>
      <c r="E35" s="157">
        <f>SUM(E34:G34)</f>
        <v>5</v>
      </c>
      <c r="F35" s="158"/>
      <c r="G35" s="159"/>
      <c r="H35" s="157">
        <f>SUM(H34:J34)</f>
        <v>2</v>
      </c>
      <c r="I35" s="158"/>
      <c r="J35" s="159"/>
      <c r="K35" s="157">
        <f>SUM(K34:M34)</f>
        <v>3</v>
      </c>
      <c r="L35" s="158"/>
      <c r="M35" s="159"/>
      <c r="N35" s="157">
        <f>SUM(N34:P34)</f>
        <v>3</v>
      </c>
      <c r="O35" s="158"/>
      <c r="P35" s="159"/>
      <c r="Q35" s="157">
        <f>SUM(Q34:S34)</f>
        <v>2</v>
      </c>
      <c r="R35" s="158"/>
      <c r="S35" s="159"/>
      <c r="T35" s="157">
        <f>SUM(T34:V34)</f>
        <v>2</v>
      </c>
      <c r="U35" s="158"/>
      <c r="V35" s="159"/>
      <c r="W35" s="30"/>
      <c r="X35" s="31"/>
      <c r="Y35" s="32"/>
      <c r="Z35" s="157">
        <f>SUM(Z34:AB34)</f>
        <v>2</v>
      </c>
      <c r="AA35" s="158"/>
      <c r="AB35" s="159"/>
      <c r="AC35" s="157">
        <f>SUM(AC34:AE34)</f>
        <v>3</v>
      </c>
      <c r="AD35" s="158"/>
      <c r="AE35" s="159"/>
      <c r="AF35" s="157">
        <f>SUM(AF34:AH34)</f>
        <v>2</v>
      </c>
      <c r="AG35" s="158"/>
      <c r="AH35" s="159"/>
      <c r="AI35" s="157">
        <f>SUM(AI34:AK34)</f>
        <v>4</v>
      </c>
      <c r="AJ35" s="158"/>
      <c r="AK35" s="159"/>
      <c r="AL35" s="6" t="s">
        <v>17</v>
      </c>
      <c r="AM35" s="12">
        <f>SUM(B35:AK35)</f>
        <v>30</v>
      </c>
      <c r="AN35" s="4"/>
      <c r="AO35" s="4"/>
      <c r="AP35" s="4"/>
      <c r="AQ35" s="4"/>
      <c r="AR35" s="4"/>
      <c r="AS35" s="4"/>
    </row>
    <row r="36" spans="1:45" ht="16.5" customHeight="1">
      <c r="A36" s="194" t="s">
        <v>3</v>
      </c>
      <c r="B36" s="17">
        <v>1</v>
      </c>
      <c r="C36" s="18"/>
      <c r="D36" s="19">
        <v>1</v>
      </c>
      <c r="E36" s="17">
        <v>2</v>
      </c>
      <c r="F36" s="18"/>
      <c r="G36" s="19"/>
      <c r="H36" s="17">
        <v>2</v>
      </c>
      <c r="I36" s="18"/>
      <c r="J36" s="19">
        <v>1</v>
      </c>
      <c r="K36" s="17">
        <v>1</v>
      </c>
      <c r="L36" s="18">
        <v>1</v>
      </c>
      <c r="M36" s="19"/>
      <c r="N36" s="17">
        <v>2</v>
      </c>
      <c r="O36" s="18"/>
      <c r="P36" s="19"/>
      <c r="Q36" s="17">
        <v>1</v>
      </c>
      <c r="R36" s="18"/>
      <c r="S36" s="19">
        <v>1</v>
      </c>
      <c r="T36" s="17">
        <v>1</v>
      </c>
      <c r="U36" s="18">
        <v>1</v>
      </c>
      <c r="V36" s="19"/>
      <c r="W36" s="17"/>
      <c r="X36" s="18">
        <v>1</v>
      </c>
      <c r="Y36" s="19">
        <v>1</v>
      </c>
      <c r="Z36" s="23"/>
      <c r="AA36" s="24"/>
      <c r="AB36" s="25"/>
      <c r="AC36" s="17">
        <v>1</v>
      </c>
      <c r="AD36" s="18"/>
      <c r="AE36" s="19">
        <v>1</v>
      </c>
      <c r="AF36" s="17">
        <v>1</v>
      </c>
      <c r="AG36" s="18"/>
      <c r="AH36" s="19">
        <v>1</v>
      </c>
      <c r="AI36" s="17">
        <v>2</v>
      </c>
      <c r="AJ36" s="18"/>
      <c r="AK36" s="19"/>
      <c r="AL36" s="5" t="s">
        <v>8</v>
      </c>
      <c r="AM36" s="11"/>
      <c r="AN36" s="4"/>
      <c r="AO36" s="4"/>
      <c r="AP36" s="4"/>
      <c r="AQ36" s="4"/>
      <c r="AR36" s="4"/>
      <c r="AS36" s="4"/>
    </row>
    <row r="37" spans="1:45" s="55" customFormat="1" ht="16.5" customHeight="1">
      <c r="A37" s="195"/>
      <c r="B37" s="20"/>
      <c r="C37" s="21"/>
      <c r="D37" s="22"/>
      <c r="E37" s="20"/>
      <c r="F37" s="21"/>
      <c r="G37" s="22"/>
      <c r="H37" s="20">
        <v>1</v>
      </c>
      <c r="I37" s="21">
        <v>1</v>
      </c>
      <c r="J37" s="22"/>
      <c r="K37" s="20"/>
      <c r="L37" s="21">
        <v>1</v>
      </c>
      <c r="M37" s="22"/>
      <c r="N37" s="20">
        <v>1</v>
      </c>
      <c r="O37" s="21">
        <v>1</v>
      </c>
      <c r="P37" s="22"/>
      <c r="Q37" s="20"/>
      <c r="R37" s="21"/>
      <c r="S37" s="22"/>
      <c r="T37" s="20"/>
      <c r="U37" s="21"/>
      <c r="V37" s="22"/>
      <c r="W37" s="20"/>
      <c r="X37" s="21"/>
      <c r="Y37" s="22"/>
      <c r="Z37" s="26"/>
      <c r="AA37" s="27"/>
      <c r="AB37" s="28"/>
      <c r="AC37" s="20"/>
      <c r="AD37" s="21">
        <v>1</v>
      </c>
      <c r="AE37" s="22">
        <v>1</v>
      </c>
      <c r="AF37" s="20"/>
      <c r="AG37" s="21"/>
      <c r="AH37" s="22"/>
      <c r="AI37" s="20">
        <v>1</v>
      </c>
      <c r="AJ37" s="21"/>
      <c r="AK37" s="22"/>
      <c r="AL37" s="57" t="s">
        <v>9</v>
      </c>
      <c r="AM37" s="53"/>
      <c r="AN37" s="54"/>
      <c r="AO37" s="54"/>
      <c r="AP37" s="54"/>
      <c r="AQ37" s="54"/>
      <c r="AR37" s="54"/>
      <c r="AS37" s="54"/>
    </row>
    <row r="38" spans="1:45" ht="16.5" customHeight="1">
      <c r="A38" s="195"/>
      <c r="B38" s="49">
        <f aca="true" t="shared" si="14" ref="B38:V38">SUM(B36:B37)</f>
        <v>1</v>
      </c>
      <c r="C38" s="50">
        <f t="shared" si="14"/>
        <v>0</v>
      </c>
      <c r="D38" s="51">
        <f t="shared" si="14"/>
        <v>1</v>
      </c>
      <c r="E38" s="49">
        <f t="shared" si="14"/>
        <v>2</v>
      </c>
      <c r="F38" s="50">
        <f t="shared" si="14"/>
        <v>0</v>
      </c>
      <c r="G38" s="51">
        <f t="shared" si="14"/>
        <v>0</v>
      </c>
      <c r="H38" s="49">
        <f t="shared" si="14"/>
        <v>3</v>
      </c>
      <c r="I38" s="50">
        <f t="shared" si="14"/>
        <v>1</v>
      </c>
      <c r="J38" s="51">
        <f t="shared" si="14"/>
        <v>1</v>
      </c>
      <c r="K38" s="49">
        <f t="shared" si="14"/>
        <v>1</v>
      </c>
      <c r="L38" s="50">
        <f t="shared" si="14"/>
        <v>2</v>
      </c>
      <c r="M38" s="51">
        <f t="shared" si="14"/>
        <v>0</v>
      </c>
      <c r="N38" s="49">
        <f>SUM(N36:N37)</f>
        <v>3</v>
      </c>
      <c r="O38" s="50">
        <f>SUM(O36:O37)</f>
        <v>1</v>
      </c>
      <c r="P38" s="51">
        <f>SUM(P36:P37)</f>
        <v>0</v>
      </c>
      <c r="Q38" s="49">
        <f t="shared" si="14"/>
        <v>1</v>
      </c>
      <c r="R38" s="50">
        <f t="shared" si="14"/>
        <v>0</v>
      </c>
      <c r="S38" s="51">
        <f t="shared" si="14"/>
        <v>1</v>
      </c>
      <c r="T38" s="49">
        <f t="shared" si="14"/>
        <v>1</v>
      </c>
      <c r="U38" s="50">
        <f t="shared" si="14"/>
        <v>1</v>
      </c>
      <c r="V38" s="51">
        <f t="shared" si="14"/>
        <v>0</v>
      </c>
      <c r="W38" s="49">
        <f>SUM(W36:W37)</f>
        <v>0</v>
      </c>
      <c r="X38" s="50">
        <f>SUM(X36:X37)</f>
        <v>1</v>
      </c>
      <c r="Y38" s="51">
        <f>SUM(Y36:Y37)</f>
        <v>1</v>
      </c>
      <c r="Z38" s="29"/>
      <c r="AA38" s="27"/>
      <c r="AB38" s="28"/>
      <c r="AC38" s="49">
        <f aca="true" t="shared" si="15" ref="AC38:AK38">SUM(AC36:AC37)</f>
        <v>1</v>
      </c>
      <c r="AD38" s="50">
        <f t="shared" si="15"/>
        <v>1</v>
      </c>
      <c r="AE38" s="51">
        <f t="shared" si="15"/>
        <v>2</v>
      </c>
      <c r="AF38" s="49">
        <f t="shared" si="15"/>
        <v>1</v>
      </c>
      <c r="AG38" s="50">
        <f t="shared" si="15"/>
        <v>0</v>
      </c>
      <c r="AH38" s="51">
        <f t="shared" si="15"/>
        <v>1</v>
      </c>
      <c r="AI38" s="49">
        <f t="shared" si="15"/>
        <v>3</v>
      </c>
      <c r="AJ38" s="50">
        <f t="shared" si="15"/>
        <v>0</v>
      </c>
      <c r="AK38" s="51">
        <f t="shared" si="15"/>
        <v>0</v>
      </c>
      <c r="AL38" s="10" t="s">
        <v>10</v>
      </c>
      <c r="AM38" s="11"/>
      <c r="AN38" s="4"/>
      <c r="AO38" s="4"/>
      <c r="AP38" s="4"/>
      <c r="AQ38" s="4"/>
      <c r="AR38" s="4"/>
      <c r="AS38" s="4"/>
    </row>
    <row r="39" spans="1:45" ht="16.5" customHeight="1">
      <c r="A39" s="196"/>
      <c r="B39" s="157">
        <f>SUM(B38:D38)</f>
        <v>2</v>
      </c>
      <c r="C39" s="158"/>
      <c r="D39" s="159"/>
      <c r="E39" s="157">
        <f>SUM(E38:G38)</f>
        <v>2</v>
      </c>
      <c r="F39" s="158"/>
      <c r="G39" s="159"/>
      <c r="H39" s="157">
        <f>SUM(H38:J38)</f>
        <v>5</v>
      </c>
      <c r="I39" s="158"/>
      <c r="J39" s="159"/>
      <c r="K39" s="157">
        <f>SUM(K38:M38)</f>
        <v>3</v>
      </c>
      <c r="L39" s="158"/>
      <c r="M39" s="159"/>
      <c r="N39" s="157">
        <f>SUM(N38:P38)</f>
        <v>4</v>
      </c>
      <c r="O39" s="158"/>
      <c r="P39" s="159"/>
      <c r="Q39" s="157">
        <f>SUM(Q38:S38)</f>
        <v>2</v>
      </c>
      <c r="R39" s="158"/>
      <c r="S39" s="159"/>
      <c r="T39" s="157">
        <f>SUM(T38:V38)</f>
        <v>2</v>
      </c>
      <c r="U39" s="158"/>
      <c r="V39" s="159"/>
      <c r="W39" s="157">
        <f>SUM(W38:Y38)</f>
        <v>2</v>
      </c>
      <c r="X39" s="158"/>
      <c r="Y39" s="159"/>
      <c r="Z39" s="30"/>
      <c r="AA39" s="31"/>
      <c r="AB39" s="32"/>
      <c r="AC39" s="157">
        <f>SUM(AC38:AE38)</f>
        <v>4</v>
      </c>
      <c r="AD39" s="158"/>
      <c r="AE39" s="159"/>
      <c r="AF39" s="157">
        <f>SUM(AF38:AH38)</f>
        <v>2</v>
      </c>
      <c r="AG39" s="158"/>
      <c r="AH39" s="159"/>
      <c r="AI39" s="157">
        <f>SUM(AI38:AK38)</f>
        <v>3</v>
      </c>
      <c r="AJ39" s="158"/>
      <c r="AK39" s="159"/>
      <c r="AL39" s="6" t="s">
        <v>17</v>
      </c>
      <c r="AM39" s="12">
        <f>SUM(B39:AK39)</f>
        <v>31</v>
      </c>
      <c r="AN39" s="4"/>
      <c r="AO39" s="4"/>
      <c r="AP39" s="4"/>
      <c r="AQ39" s="4"/>
      <c r="AR39" s="4"/>
      <c r="AS39" s="4"/>
    </row>
    <row r="40" spans="1:45" ht="16.5" customHeight="1">
      <c r="A40" s="200" t="s">
        <v>13</v>
      </c>
      <c r="B40" s="17">
        <v>1</v>
      </c>
      <c r="C40" s="18"/>
      <c r="D40" s="19">
        <v>1</v>
      </c>
      <c r="E40" s="17">
        <v>1</v>
      </c>
      <c r="F40" s="18">
        <v>1</v>
      </c>
      <c r="G40" s="19">
        <v>1</v>
      </c>
      <c r="H40" s="17"/>
      <c r="I40" s="18"/>
      <c r="J40" s="19">
        <v>2</v>
      </c>
      <c r="K40" s="17">
        <v>1</v>
      </c>
      <c r="L40" s="18"/>
      <c r="M40" s="19">
        <v>2</v>
      </c>
      <c r="N40" s="17">
        <v>1</v>
      </c>
      <c r="O40" s="18"/>
      <c r="P40" s="19">
        <v>2</v>
      </c>
      <c r="Q40" s="17">
        <v>1</v>
      </c>
      <c r="R40" s="18">
        <v>1</v>
      </c>
      <c r="S40" s="19"/>
      <c r="T40" s="17"/>
      <c r="U40" s="18"/>
      <c r="V40" s="19">
        <v>2</v>
      </c>
      <c r="W40" s="17">
        <v>2</v>
      </c>
      <c r="X40" s="18">
        <v>1</v>
      </c>
      <c r="Y40" s="19"/>
      <c r="Z40" s="17">
        <v>1</v>
      </c>
      <c r="AA40" s="18"/>
      <c r="AB40" s="19">
        <v>1</v>
      </c>
      <c r="AC40" s="23"/>
      <c r="AD40" s="24"/>
      <c r="AE40" s="25"/>
      <c r="AF40" s="17"/>
      <c r="AG40" s="18"/>
      <c r="AH40" s="19">
        <v>2</v>
      </c>
      <c r="AI40" s="17"/>
      <c r="AJ40" s="18">
        <v>1</v>
      </c>
      <c r="AK40" s="19">
        <v>1</v>
      </c>
      <c r="AL40" s="5" t="s">
        <v>8</v>
      </c>
      <c r="AM40" s="11"/>
      <c r="AN40" s="4"/>
      <c r="AO40" s="4"/>
      <c r="AP40" s="4"/>
      <c r="AQ40" s="4"/>
      <c r="AR40" s="4"/>
      <c r="AS40" s="4"/>
    </row>
    <row r="41" spans="1:45" ht="16.5" customHeight="1">
      <c r="A41" s="201"/>
      <c r="B41" s="20"/>
      <c r="C41" s="21"/>
      <c r="D41" s="22"/>
      <c r="E41" s="20"/>
      <c r="F41" s="21">
        <v>1</v>
      </c>
      <c r="G41" s="22">
        <v>1</v>
      </c>
      <c r="H41" s="20"/>
      <c r="I41" s="21"/>
      <c r="J41" s="22"/>
      <c r="K41" s="20"/>
      <c r="L41" s="21"/>
      <c r="M41" s="22"/>
      <c r="N41" s="20">
        <v>1</v>
      </c>
      <c r="O41" s="21">
        <v>1</v>
      </c>
      <c r="P41" s="22"/>
      <c r="Q41" s="20"/>
      <c r="R41" s="21"/>
      <c r="S41" s="22"/>
      <c r="T41" s="20"/>
      <c r="U41" s="21"/>
      <c r="V41" s="22"/>
      <c r="W41" s="20"/>
      <c r="X41" s="21"/>
      <c r="Y41" s="22"/>
      <c r="Z41" s="20">
        <v>1</v>
      </c>
      <c r="AA41" s="21">
        <v>1</v>
      </c>
      <c r="AB41" s="22"/>
      <c r="AC41" s="26"/>
      <c r="AD41" s="27"/>
      <c r="AE41" s="28"/>
      <c r="AF41" s="20"/>
      <c r="AG41" s="21"/>
      <c r="AH41" s="22"/>
      <c r="AI41" s="20"/>
      <c r="AJ41" s="21"/>
      <c r="AK41" s="22"/>
      <c r="AL41" s="5" t="s">
        <v>9</v>
      </c>
      <c r="AM41" s="11"/>
      <c r="AN41" s="4"/>
      <c r="AO41" s="4"/>
      <c r="AP41" s="4"/>
      <c r="AQ41" s="4"/>
      <c r="AR41" s="4"/>
      <c r="AS41" s="4"/>
    </row>
    <row r="42" spans="1:45" s="55" customFormat="1" ht="16.5" customHeight="1">
      <c r="A42" s="201"/>
      <c r="B42" s="49">
        <f aca="true" t="shared" si="16" ref="B42:AB42">SUM(B40:B41)</f>
        <v>1</v>
      </c>
      <c r="C42" s="50">
        <f t="shared" si="16"/>
        <v>0</v>
      </c>
      <c r="D42" s="51">
        <f t="shared" si="16"/>
        <v>1</v>
      </c>
      <c r="E42" s="49">
        <f t="shared" si="16"/>
        <v>1</v>
      </c>
      <c r="F42" s="50">
        <f t="shared" si="16"/>
        <v>2</v>
      </c>
      <c r="G42" s="51">
        <f t="shared" si="16"/>
        <v>2</v>
      </c>
      <c r="H42" s="49">
        <f t="shared" si="16"/>
        <v>0</v>
      </c>
      <c r="I42" s="50">
        <f t="shared" si="16"/>
        <v>0</v>
      </c>
      <c r="J42" s="51">
        <f t="shared" si="16"/>
        <v>2</v>
      </c>
      <c r="K42" s="49">
        <f t="shared" si="16"/>
        <v>1</v>
      </c>
      <c r="L42" s="50">
        <f t="shared" si="16"/>
        <v>0</v>
      </c>
      <c r="M42" s="51">
        <f t="shared" si="16"/>
        <v>2</v>
      </c>
      <c r="N42" s="49">
        <f>SUM(N40:N41)</f>
        <v>2</v>
      </c>
      <c r="O42" s="50">
        <f>SUM(O40:O41)</f>
        <v>1</v>
      </c>
      <c r="P42" s="51">
        <f>SUM(P40:P41)</f>
        <v>2</v>
      </c>
      <c r="Q42" s="49">
        <f t="shared" si="16"/>
        <v>1</v>
      </c>
      <c r="R42" s="50">
        <f t="shared" si="16"/>
        <v>1</v>
      </c>
      <c r="S42" s="51">
        <f t="shared" si="16"/>
        <v>0</v>
      </c>
      <c r="T42" s="49">
        <f t="shared" si="16"/>
        <v>0</v>
      </c>
      <c r="U42" s="50">
        <f t="shared" si="16"/>
        <v>0</v>
      </c>
      <c r="V42" s="51">
        <f t="shared" si="16"/>
        <v>2</v>
      </c>
      <c r="W42" s="49">
        <f>SUM(W40:W41)</f>
        <v>2</v>
      </c>
      <c r="X42" s="50">
        <f>SUM(X40:X41)</f>
        <v>1</v>
      </c>
      <c r="Y42" s="51">
        <f>SUM(Y40:Y41)</f>
        <v>0</v>
      </c>
      <c r="Z42" s="49">
        <f t="shared" si="16"/>
        <v>2</v>
      </c>
      <c r="AA42" s="50">
        <f t="shared" si="16"/>
        <v>1</v>
      </c>
      <c r="AB42" s="51">
        <f t="shared" si="16"/>
        <v>1</v>
      </c>
      <c r="AC42" s="46"/>
      <c r="AD42" s="47"/>
      <c r="AE42" s="48"/>
      <c r="AF42" s="49">
        <f aca="true" t="shared" si="17" ref="AF42:AK42">SUM(AF40:AF41)</f>
        <v>0</v>
      </c>
      <c r="AG42" s="50">
        <f t="shared" si="17"/>
        <v>0</v>
      </c>
      <c r="AH42" s="51">
        <f t="shared" si="17"/>
        <v>2</v>
      </c>
      <c r="AI42" s="49">
        <f t="shared" si="17"/>
        <v>0</v>
      </c>
      <c r="AJ42" s="50">
        <f t="shared" si="17"/>
        <v>1</v>
      </c>
      <c r="AK42" s="51">
        <f t="shared" si="17"/>
        <v>1</v>
      </c>
      <c r="AL42" s="52" t="s">
        <v>10</v>
      </c>
      <c r="AM42" s="53"/>
      <c r="AN42" s="54"/>
      <c r="AO42" s="54"/>
      <c r="AP42" s="54"/>
      <c r="AQ42" s="54"/>
      <c r="AR42" s="54"/>
      <c r="AS42" s="54"/>
    </row>
    <row r="43" spans="1:45" ht="16.5" customHeight="1">
      <c r="A43" s="202"/>
      <c r="B43" s="157">
        <f>SUM(B42:D42)</f>
        <v>2</v>
      </c>
      <c r="C43" s="160"/>
      <c r="D43" s="161"/>
      <c r="E43" s="157">
        <f>SUM(E42:G42)</f>
        <v>5</v>
      </c>
      <c r="F43" s="160"/>
      <c r="G43" s="161"/>
      <c r="H43" s="157">
        <f>SUM(H42:J42)</f>
        <v>2</v>
      </c>
      <c r="I43" s="160"/>
      <c r="J43" s="161"/>
      <c r="K43" s="157">
        <f>SUM(K42:M42)</f>
        <v>3</v>
      </c>
      <c r="L43" s="160"/>
      <c r="M43" s="161"/>
      <c r="N43" s="157">
        <f>SUM(N42:P42)</f>
        <v>5</v>
      </c>
      <c r="O43" s="160"/>
      <c r="P43" s="161"/>
      <c r="Q43" s="157">
        <f>SUM(Q42:S42)</f>
        <v>2</v>
      </c>
      <c r="R43" s="160"/>
      <c r="S43" s="161"/>
      <c r="T43" s="157">
        <f>SUM(T42:V42)</f>
        <v>2</v>
      </c>
      <c r="U43" s="160"/>
      <c r="V43" s="161"/>
      <c r="W43" s="157">
        <f>SUM(W42:Y42)</f>
        <v>3</v>
      </c>
      <c r="X43" s="160"/>
      <c r="Y43" s="161"/>
      <c r="Z43" s="157">
        <f>SUM(Z42:AB42)</f>
        <v>4</v>
      </c>
      <c r="AA43" s="160"/>
      <c r="AB43" s="161"/>
      <c r="AC43" s="30"/>
      <c r="AD43" s="31"/>
      <c r="AE43" s="32"/>
      <c r="AF43" s="157">
        <f>SUM(AF42:AH42)</f>
        <v>2</v>
      </c>
      <c r="AG43" s="160"/>
      <c r="AH43" s="161"/>
      <c r="AI43" s="157">
        <f>SUM(AI42:AK42)</f>
        <v>2</v>
      </c>
      <c r="AJ43" s="160"/>
      <c r="AK43" s="161"/>
      <c r="AL43" s="6" t="s">
        <v>17</v>
      </c>
      <c r="AM43" s="12">
        <f>SUM(B43:AK43)</f>
        <v>32</v>
      </c>
      <c r="AN43" s="4"/>
      <c r="AO43" s="4"/>
      <c r="AP43" s="4"/>
      <c r="AQ43" s="4"/>
      <c r="AR43" s="4"/>
      <c r="AS43" s="4"/>
    </row>
    <row r="44" spans="1:45" ht="16.5" customHeight="1">
      <c r="A44" s="194" t="s">
        <v>27</v>
      </c>
      <c r="B44" s="17">
        <v>2</v>
      </c>
      <c r="C44" s="18"/>
      <c r="D44" s="19">
        <v>1</v>
      </c>
      <c r="E44" s="17">
        <v>1</v>
      </c>
      <c r="F44" s="18"/>
      <c r="G44" s="19">
        <v>1</v>
      </c>
      <c r="H44" s="17"/>
      <c r="I44" s="18"/>
      <c r="J44" s="19">
        <v>3</v>
      </c>
      <c r="K44" s="17">
        <v>2</v>
      </c>
      <c r="L44" s="18"/>
      <c r="M44" s="19"/>
      <c r="N44" s="17">
        <v>1</v>
      </c>
      <c r="O44" s="18">
        <v>1</v>
      </c>
      <c r="P44" s="19"/>
      <c r="Q44" s="17">
        <v>2</v>
      </c>
      <c r="R44" s="18">
        <v>1</v>
      </c>
      <c r="S44" s="19"/>
      <c r="T44" s="17"/>
      <c r="U44" s="18"/>
      <c r="V44" s="19">
        <v>2</v>
      </c>
      <c r="W44" s="17">
        <v>1</v>
      </c>
      <c r="X44" s="18"/>
      <c r="Y44" s="19">
        <v>1</v>
      </c>
      <c r="Z44" s="17">
        <v>1</v>
      </c>
      <c r="AA44" s="18"/>
      <c r="AB44" s="19">
        <v>1</v>
      </c>
      <c r="AC44" s="17">
        <v>2</v>
      </c>
      <c r="AD44" s="18"/>
      <c r="AE44" s="19"/>
      <c r="AF44" s="23"/>
      <c r="AG44" s="24"/>
      <c r="AH44" s="25"/>
      <c r="AI44" s="17">
        <v>1</v>
      </c>
      <c r="AJ44" s="18"/>
      <c r="AK44" s="19">
        <v>1</v>
      </c>
      <c r="AL44" s="5" t="s">
        <v>8</v>
      </c>
      <c r="AM44" s="13"/>
      <c r="AN44" s="4"/>
      <c r="AO44" s="4"/>
      <c r="AP44" s="4"/>
      <c r="AQ44" s="4"/>
      <c r="AR44" s="4"/>
      <c r="AS44" s="4"/>
    </row>
    <row r="45" spans="1:45" ht="16.5" customHeight="1">
      <c r="A45" s="195"/>
      <c r="B45" s="20"/>
      <c r="C45" s="21"/>
      <c r="D45" s="22"/>
      <c r="E45" s="20"/>
      <c r="F45" s="21"/>
      <c r="G45" s="22"/>
      <c r="H45" s="20">
        <v>1</v>
      </c>
      <c r="I45" s="21"/>
      <c r="J45" s="22">
        <v>1</v>
      </c>
      <c r="K45" s="20"/>
      <c r="L45" s="21"/>
      <c r="M45" s="22"/>
      <c r="N45" s="20"/>
      <c r="O45" s="21"/>
      <c r="P45" s="22"/>
      <c r="Q45" s="20"/>
      <c r="R45" s="21">
        <v>1</v>
      </c>
      <c r="S45" s="22">
        <v>1</v>
      </c>
      <c r="T45" s="20"/>
      <c r="U45" s="21"/>
      <c r="V45" s="22"/>
      <c r="W45" s="20"/>
      <c r="X45" s="21"/>
      <c r="Y45" s="22"/>
      <c r="Z45" s="20"/>
      <c r="AA45" s="21"/>
      <c r="AB45" s="22"/>
      <c r="AC45" s="20"/>
      <c r="AD45" s="21"/>
      <c r="AE45" s="22"/>
      <c r="AF45" s="26"/>
      <c r="AG45" s="27"/>
      <c r="AH45" s="28"/>
      <c r="AI45" s="20"/>
      <c r="AJ45" s="21"/>
      <c r="AK45" s="22"/>
      <c r="AL45" s="5" t="s">
        <v>9</v>
      </c>
      <c r="AM45" s="11"/>
      <c r="AN45" s="4"/>
      <c r="AO45" s="4"/>
      <c r="AP45" s="4"/>
      <c r="AQ45" s="4"/>
      <c r="AR45" s="4"/>
      <c r="AS45" s="4"/>
    </row>
    <row r="46" spans="1:45" s="55" customFormat="1" ht="16.5" customHeight="1">
      <c r="A46" s="195"/>
      <c r="B46" s="49">
        <f aca="true" t="shared" si="18" ref="B46:AE46">SUM(B44:B45)</f>
        <v>2</v>
      </c>
      <c r="C46" s="50">
        <f t="shared" si="18"/>
        <v>0</v>
      </c>
      <c r="D46" s="51">
        <f t="shared" si="18"/>
        <v>1</v>
      </c>
      <c r="E46" s="49">
        <f t="shared" si="18"/>
        <v>1</v>
      </c>
      <c r="F46" s="50">
        <f t="shared" si="18"/>
        <v>0</v>
      </c>
      <c r="G46" s="51">
        <f t="shared" si="18"/>
        <v>1</v>
      </c>
      <c r="H46" s="49">
        <f t="shared" si="18"/>
        <v>1</v>
      </c>
      <c r="I46" s="50">
        <f t="shared" si="18"/>
        <v>0</v>
      </c>
      <c r="J46" s="51">
        <f t="shared" si="18"/>
        <v>4</v>
      </c>
      <c r="K46" s="49">
        <f t="shared" si="18"/>
        <v>2</v>
      </c>
      <c r="L46" s="50">
        <f t="shared" si="18"/>
        <v>0</v>
      </c>
      <c r="M46" s="51">
        <f t="shared" si="18"/>
        <v>0</v>
      </c>
      <c r="N46" s="49">
        <f>SUM(N44:N45)</f>
        <v>1</v>
      </c>
      <c r="O46" s="50">
        <f>SUM(O44:O45)</f>
        <v>1</v>
      </c>
      <c r="P46" s="51">
        <f>SUM(P44:P45)</f>
        <v>0</v>
      </c>
      <c r="Q46" s="49">
        <f t="shared" si="18"/>
        <v>2</v>
      </c>
      <c r="R46" s="50">
        <f t="shared" si="18"/>
        <v>2</v>
      </c>
      <c r="S46" s="51">
        <f t="shared" si="18"/>
        <v>1</v>
      </c>
      <c r="T46" s="49">
        <f t="shared" si="18"/>
        <v>0</v>
      </c>
      <c r="U46" s="50">
        <f t="shared" si="18"/>
        <v>0</v>
      </c>
      <c r="V46" s="51">
        <f t="shared" si="18"/>
        <v>2</v>
      </c>
      <c r="W46" s="49">
        <f>SUM(W44:W45)</f>
        <v>1</v>
      </c>
      <c r="X46" s="50">
        <f>SUM(X44:X45)</f>
        <v>0</v>
      </c>
      <c r="Y46" s="51">
        <f>SUM(Y44:Y45)</f>
        <v>1</v>
      </c>
      <c r="Z46" s="49">
        <f t="shared" si="18"/>
        <v>1</v>
      </c>
      <c r="AA46" s="50">
        <f t="shared" si="18"/>
        <v>0</v>
      </c>
      <c r="AB46" s="51">
        <f t="shared" si="18"/>
        <v>1</v>
      </c>
      <c r="AC46" s="49">
        <f t="shared" si="18"/>
        <v>2</v>
      </c>
      <c r="AD46" s="50">
        <f t="shared" si="18"/>
        <v>0</v>
      </c>
      <c r="AE46" s="51">
        <f t="shared" si="18"/>
        <v>0</v>
      </c>
      <c r="AF46" s="46"/>
      <c r="AG46" s="47"/>
      <c r="AH46" s="48"/>
      <c r="AI46" s="49">
        <f>SUM(AI44:AI45)</f>
        <v>1</v>
      </c>
      <c r="AJ46" s="50">
        <f>SUM(AJ44:AJ45)</f>
        <v>0</v>
      </c>
      <c r="AK46" s="51">
        <f>SUM(AK44:AK45)</f>
        <v>1</v>
      </c>
      <c r="AL46" s="52" t="s">
        <v>10</v>
      </c>
      <c r="AM46" s="53"/>
      <c r="AN46" s="54"/>
      <c r="AO46" s="54"/>
      <c r="AP46" s="54"/>
      <c r="AQ46" s="54"/>
      <c r="AR46" s="54"/>
      <c r="AS46" s="54"/>
    </row>
    <row r="47" spans="1:45" ht="16.5" customHeight="1">
      <c r="A47" s="196"/>
      <c r="B47" s="157">
        <f>SUM(B46:D46)</f>
        <v>3</v>
      </c>
      <c r="C47" s="158"/>
      <c r="D47" s="159"/>
      <c r="E47" s="157">
        <f>SUM(E46:G46)</f>
        <v>2</v>
      </c>
      <c r="F47" s="158"/>
      <c r="G47" s="159"/>
      <c r="H47" s="157">
        <f>SUM(H46:J46)</f>
        <v>5</v>
      </c>
      <c r="I47" s="158"/>
      <c r="J47" s="159"/>
      <c r="K47" s="157">
        <f>SUM(K46:M46)</f>
        <v>2</v>
      </c>
      <c r="L47" s="158"/>
      <c r="M47" s="159"/>
      <c r="N47" s="157">
        <f>SUM(N46:P46)</f>
        <v>2</v>
      </c>
      <c r="O47" s="158"/>
      <c r="P47" s="159"/>
      <c r="Q47" s="157">
        <f>SUM(Q46:S46)</f>
        <v>5</v>
      </c>
      <c r="R47" s="158"/>
      <c r="S47" s="159"/>
      <c r="T47" s="157">
        <f>SUM(T46:V46)</f>
        <v>2</v>
      </c>
      <c r="U47" s="158"/>
      <c r="V47" s="159"/>
      <c r="W47" s="157">
        <f>SUM(W46:Y46)</f>
        <v>2</v>
      </c>
      <c r="X47" s="158"/>
      <c r="Y47" s="159"/>
      <c r="Z47" s="157">
        <f>SUM(Z46:AB46)</f>
        <v>2</v>
      </c>
      <c r="AA47" s="158"/>
      <c r="AB47" s="159"/>
      <c r="AC47" s="157">
        <f>SUM(AC46:AE46)</f>
        <v>2</v>
      </c>
      <c r="AD47" s="158"/>
      <c r="AE47" s="159"/>
      <c r="AF47" s="30"/>
      <c r="AG47" s="31"/>
      <c r="AH47" s="32"/>
      <c r="AI47" s="157">
        <f>SUM(AI46:AK46)</f>
        <v>2</v>
      </c>
      <c r="AJ47" s="158"/>
      <c r="AK47" s="159"/>
      <c r="AL47" s="6" t="s">
        <v>17</v>
      </c>
      <c r="AM47" s="12">
        <f>SUM(B47:AK47)</f>
        <v>29</v>
      </c>
      <c r="AN47" s="4"/>
      <c r="AO47" s="4"/>
      <c r="AP47" s="4"/>
      <c r="AQ47" s="4"/>
      <c r="AR47" s="4"/>
      <c r="AS47" s="4"/>
    </row>
    <row r="48" spans="1:45" ht="16.5" customHeight="1">
      <c r="A48" s="194" t="s">
        <v>12</v>
      </c>
      <c r="B48" s="17"/>
      <c r="C48" s="18">
        <v>2</v>
      </c>
      <c r="D48" s="19"/>
      <c r="E48" s="17">
        <v>1</v>
      </c>
      <c r="F48" s="18">
        <v>1</v>
      </c>
      <c r="G48" s="19"/>
      <c r="H48" s="17"/>
      <c r="I48" s="18">
        <v>3</v>
      </c>
      <c r="J48" s="19"/>
      <c r="K48" s="17">
        <v>1</v>
      </c>
      <c r="L48" s="18"/>
      <c r="M48" s="19">
        <v>1</v>
      </c>
      <c r="N48" s="17">
        <v>2</v>
      </c>
      <c r="O48" s="18"/>
      <c r="P48" s="19"/>
      <c r="Q48" s="17">
        <v>1</v>
      </c>
      <c r="R48" s="18">
        <v>1</v>
      </c>
      <c r="S48" s="19"/>
      <c r="T48" s="17">
        <v>1</v>
      </c>
      <c r="U48" s="18"/>
      <c r="V48" s="19">
        <v>1</v>
      </c>
      <c r="W48" s="17"/>
      <c r="X48" s="18">
        <v>1</v>
      </c>
      <c r="Y48" s="19">
        <v>1</v>
      </c>
      <c r="Z48" s="17"/>
      <c r="AA48" s="18"/>
      <c r="AB48" s="19">
        <v>2</v>
      </c>
      <c r="AC48" s="17">
        <v>1</v>
      </c>
      <c r="AD48" s="18">
        <v>1</v>
      </c>
      <c r="AE48" s="19"/>
      <c r="AF48" s="17">
        <v>1</v>
      </c>
      <c r="AG48" s="18"/>
      <c r="AH48" s="19">
        <v>1</v>
      </c>
      <c r="AI48" s="23"/>
      <c r="AJ48" s="24"/>
      <c r="AK48" s="25"/>
      <c r="AL48" s="5" t="s">
        <v>8</v>
      </c>
      <c r="AM48" s="11"/>
      <c r="AN48" s="4"/>
      <c r="AO48" s="4"/>
      <c r="AP48" s="4"/>
      <c r="AQ48" s="4"/>
      <c r="AR48" s="4"/>
      <c r="AS48" s="4"/>
    </row>
    <row r="49" spans="1:45" ht="16.5" customHeight="1">
      <c r="A49" s="195"/>
      <c r="B49" s="20"/>
      <c r="C49" s="21"/>
      <c r="D49" s="22"/>
      <c r="E49" s="20">
        <v>1</v>
      </c>
      <c r="F49" s="21"/>
      <c r="G49" s="22">
        <v>1</v>
      </c>
      <c r="H49" s="20"/>
      <c r="I49" s="21"/>
      <c r="J49" s="22"/>
      <c r="K49" s="20"/>
      <c r="L49" s="21"/>
      <c r="M49" s="22"/>
      <c r="N49" s="20"/>
      <c r="O49" s="21"/>
      <c r="P49" s="22"/>
      <c r="Q49" s="20"/>
      <c r="R49" s="21"/>
      <c r="S49" s="22"/>
      <c r="T49" s="20">
        <v>1</v>
      </c>
      <c r="U49" s="21">
        <v>1</v>
      </c>
      <c r="V49" s="22"/>
      <c r="W49" s="20">
        <v>2</v>
      </c>
      <c r="X49" s="21"/>
      <c r="Y49" s="22"/>
      <c r="Z49" s="20"/>
      <c r="AA49" s="21"/>
      <c r="AB49" s="22">
        <v>1</v>
      </c>
      <c r="AC49" s="20"/>
      <c r="AD49" s="21"/>
      <c r="AE49" s="22"/>
      <c r="AF49" s="20"/>
      <c r="AG49" s="21"/>
      <c r="AH49" s="22"/>
      <c r="AI49" s="26"/>
      <c r="AJ49" s="27"/>
      <c r="AK49" s="28"/>
      <c r="AL49" s="5" t="s">
        <v>9</v>
      </c>
      <c r="AM49" s="11"/>
      <c r="AN49" s="4"/>
      <c r="AO49" s="4"/>
      <c r="AP49" s="4"/>
      <c r="AQ49" s="4"/>
      <c r="AR49" s="4"/>
      <c r="AS49" s="4"/>
    </row>
    <row r="50" spans="1:45" s="55" customFormat="1" ht="16.5" customHeight="1">
      <c r="A50" s="195"/>
      <c r="B50" s="49">
        <f aca="true" t="shared" si="19" ref="B50:AH50">SUM(B48:B49)</f>
        <v>0</v>
      </c>
      <c r="C50" s="50">
        <f t="shared" si="19"/>
        <v>2</v>
      </c>
      <c r="D50" s="51">
        <f t="shared" si="19"/>
        <v>0</v>
      </c>
      <c r="E50" s="49">
        <f aca="true" t="shared" si="20" ref="E50:J50">SUM(E48:E49)</f>
        <v>2</v>
      </c>
      <c r="F50" s="50">
        <f t="shared" si="20"/>
        <v>1</v>
      </c>
      <c r="G50" s="51">
        <f t="shared" si="20"/>
        <v>1</v>
      </c>
      <c r="H50" s="49">
        <f t="shared" si="20"/>
        <v>0</v>
      </c>
      <c r="I50" s="50">
        <f t="shared" si="20"/>
        <v>3</v>
      </c>
      <c r="J50" s="51">
        <f t="shared" si="20"/>
        <v>0</v>
      </c>
      <c r="K50" s="49">
        <f t="shared" si="19"/>
        <v>1</v>
      </c>
      <c r="L50" s="50">
        <f t="shared" si="19"/>
        <v>0</v>
      </c>
      <c r="M50" s="51">
        <f t="shared" si="19"/>
        <v>1</v>
      </c>
      <c r="N50" s="49">
        <f>SUM(N48:N49)</f>
        <v>2</v>
      </c>
      <c r="O50" s="50">
        <f>SUM(O48:O49)</f>
        <v>0</v>
      </c>
      <c r="P50" s="51">
        <f>SUM(P48:P49)</f>
        <v>0</v>
      </c>
      <c r="Q50" s="49">
        <f t="shared" si="19"/>
        <v>1</v>
      </c>
      <c r="R50" s="50">
        <f t="shared" si="19"/>
        <v>1</v>
      </c>
      <c r="S50" s="51">
        <f t="shared" si="19"/>
        <v>0</v>
      </c>
      <c r="T50" s="49">
        <f t="shared" si="19"/>
        <v>2</v>
      </c>
      <c r="U50" s="50">
        <f t="shared" si="19"/>
        <v>1</v>
      </c>
      <c r="V50" s="51">
        <f t="shared" si="19"/>
        <v>1</v>
      </c>
      <c r="W50" s="49">
        <f>SUM(W48:W49)</f>
        <v>2</v>
      </c>
      <c r="X50" s="50">
        <f>SUM(X48:X49)</f>
        <v>1</v>
      </c>
      <c r="Y50" s="51">
        <f>SUM(Y48:Y49)</f>
        <v>1</v>
      </c>
      <c r="Z50" s="49">
        <f t="shared" si="19"/>
        <v>0</v>
      </c>
      <c r="AA50" s="50">
        <f t="shared" si="19"/>
        <v>0</v>
      </c>
      <c r="AB50" s="51">
        <f t="shared" si="19"/>
        <v>3</v>
      </c>
      <c r="AC50" s="49">
        <f t="shared" si="19"/>
        <v>1</v>
      </c>
      <c r="AD50" s="50">
        <f t="shared" si="19"/>
        <v>1</v>
      </c>
      <c r="AE50" s="51">
        <f t="shared" si="19"/>
        <v>0</v>
      </c>
      <c r="AF50" s="49">
        <f t="shared" si="19"/>
        <v>1</v>
      </c>
      <c r="AG50" s="50">
        <f t="shared" si="19"/>
        <v>0</v>
      </c>
      <c r="AH50" s="51">
        <f t="shared" si="19"/>
        <v>1</v>
      </c>
      <c r="AI50" s="46"/>
      <c r="AJ50" s="47"/>
      <c r="AK50" s="48"/>
      <c r="AL50" s="52" t="s">
        <v>10</v>
      </c>
      <c r="AM50" s="53"/>
      <c r="AN50" s="54"/>
      <c r="AO50" s="54"/>
      <c r="AP50" s="54"/>
      <c r="AQ50" s="54"/>
      <c r="AR50" s="54"/>
      <c r="AS50" s="54"/>
    </row>
    <row r="51" spans="1:45" ht="16.5" customHeight="1">
      <c r="A51" s="196"/>
      <c r="B51" s="191">
        <f>SUM(B50:D50)</f>
        <v>2</v>
      </c>
      <c r="C51" s="192"/>
      <c r="D51" s="193"/>
      <c r="E51" s="191">
        <f>SUM(E50:G50)</f>
        <v>4</v>
      </c>
      <c r="F51" s="192"/>
      <c r="G51" s="193"/>
      <c r="H51" s="191">
        <f>SUM(H50:J50)</f>
        <v>3</v>
      </c>
      <c r="I51" s="192"/>
      <c r="J51" s="193"/>
      <c r="K51" s="191">
        <f>SUM(K50:M50)</f>
        <v>2</v>
      </c>
      <c r="L51" s="192"/>
      <c r="M51" s="193"/>
      <c r="N51" s="191">
        <f>SUM(N50:P50)</f>
        <v>2</v>
      </c>
      <c r="O51" s="192"/>
      <c r="P51" s="193"/>
      <c r="Q51" s="191">
        <f>SUM(Q50:S50)</f>
        <v>2</v>
      </c>
      <c r="R51" s="192"/>
      <c r="S51" s="193"/>
      <c r="T51" s="191">
        <f>SUM(T50:V50)</f>
        <v>4</v>
      </c>
      <c r="U51" s="192"/>
      <c r="V51" s="193"/>
      <c r="W51" s="191">
        <f>SUM(W50:Y50)</f>
        <v>4</v>
      </c>
      <c r="X51" s="192"/>
      <c r="Y51" s="193"/>
      <c r="Z51" s="191">
        <f>SUM(Z50:AB50)</f>
        <v>3</v>
      </c>
      <c r="AA51" s="192"/>
      <c r="AB51" s="193"/>
      <c r="AC51" s="191">
        <f>SUM(AC50:AE50)</f>
        <v>2</v>
      </c>
      <c r="AD51" s="192"/>
      <c r="AE51" s="193"/>
      <c r="AF51" s="191">
        <f>SUM(AF50:AH50)</f>
        <v>2</v>
      </c>
      <c r="AG51" s="192"/>
      <c r="AH51" s="193"/>
      <c r="AI51" s="29"/>
      <c r="AJ51" s="37"/>
      <c r="AK51" s="38"/>
      <c r="AL51" s="6" t="s">
        <v>17</v>
      </c>
      <c r="AM51" s="12">
        <f>SUM(B51:AK51)</f>
        <v>30</v>
      </c>
      <c r="AN51" s="4"/>
      <c r="AO51" s="4"/>
      <c r="AP51" s="4"/>
      <c r="AQ51" s="4"/>
      <c r="AR51" s="4"/>
      <c r="AS51" s="4"/>
    </row>
    <row r="52" spans="1:45" ht="16.5" customHeight="1">
      <c r="A52" s="42" t="s">
        <v>8</v>
      </c>
      <c r="B52" s="35">
        <f>SUM(B4,B8,B44,B12,B16,B20,B24,B28,B32,B36,B40,B48)</f>
        <v>9</v>
      </c>
      <c r="C52" s="9">
        <f>SUM(C4,C8,C44,C12,C16,C20,C24,C28,C32,C36,C40,C48)</f>
        <v>2</v>
      </c>
      <c r="D52" s="36">
        <f>SUM(D4,D8,D44,D12,D16,D20,D24,D28,D32,D36,D40,D48)</f>
        <v>12</v>
      </c>
      <c r="E52" s="35">
        <f>SUM(E4,E8,E44,E12,E16,E20,E24,E28,E32,E36,E40,E48)</f>
        <v>10</v>
      </c>
      <c r="F52" s="9">
        <f aca="true" t="shared" si="21" ref="F52:AK52">SUM(F4,F8,F44,F12,F16,F20,F24,F28,F32,F36,F40,F48)</f>
        <v>7</v>
      </c>
      <c r="G52" s="36">
        <f t="shared" si="21"/>
        <v>9</v>
      </c>
      <c r="H52" s="35">
        <f t="shared" si="21"/>
        <v>7</v>
      </c>
      <c r="I52" s="9">
        <f t="shared" si="21"/>
        <v>8</v>
      </c>
      <c r="J52" s="36">
        <f t="shared" si="21"/>
        <v>11</v>
      </c>
      <c r="K52" s="35">
        <f t="shared" si="21"/>
        <v>13</v>
      </c>
      <c r="L52" s="9">
        <f t="shared" si="21"/>
        <v>4</v>
      </c>
      <c r="M52" s="36">
        <f t="shared" si="21"/>
        <v>9</v>
      </c>
      <c r="N52" s="35">
        <f>SUM(N4,N8,N44,N12,N16,N20,N24,N28,N32,N36,N40,N48)</f>
        <v>13</v>
      </c>
      <c r="O52" s="9">
        <f t="shared" si="21"/>
        <v>7</v>
      </c>
      <c r="P52" s="36">
        <f t="shared" si="21"/>
        <v>6</v>
      </c>
      <c r="Q52" s="35">
        <f t="shared" si="21"/>
        <v>10</v>
      </c>
      <c r="R52" s="9">
        <f t="shared" si="21"/>
        <v>4</v>
      </c>
      <c r="S52" s="36">
        <f t="shared" si="21"/>
        <v>9</v>
      </c>
      <c r="T52" s="35">
        <f t="shared" si="21"/>
        <v>9</v>
      </c>
      <c r="U52" s="9">
        <f t="shared" si="21"/>
        <v>3</v>
      </c>
      <c r="V52" s="36">
        <f t="shared" si="21"/>
        <v>11</v>
      </c>
      <c r="W52" s="35">
        <f t="shared" si="21"/>
        <v>11</v>
      </c>
      <c r="X52" s="9">
        <f t="shared" si="21"/>
        <v>9</v>
      </c>
      <c r="Y52" s="36">
        <f t="shared" si="21"/>
        <v>6</v>
      </c>
      <c r="Z52" s="35">
        <f t="shared" si="21"/>
        <v>6</v>
      </c>
      <c r="AA52" s="9">
        <f t="shared" si="21"/>
        <v>3</v>
      </c>
      <c r="AB52" s="36">
        <f t="shared" si="21"/>
        <v>14</v>
      </c>
      <c r="AC52" s="35">
        <f t="shared" si="21"/>
        <v>14</v>
      </c>
      <c r="AD52" s="9">
        <f t="shared" si="21"/>
        <v>4</v>
      </c>
      <c r="AE52" s="36">
        <f t="shared" si="21"/>
        <v>8</v>
      </c>
      <c r="AF52" s="35">
        <f t="shared" si="21"/>
        <v>10</v>
      </c>
      <c r="AG52" s="9">
        <f t="shared" si="21"/>
        <v>2</v>
      </c>
      <c r="AH52" s="36">
        <f t="shared" si="21"/>
        <v>13</v>
      </c>
      <c r="AI52" s="35">
        <f t="shared" si="21"/>
        <v>6</v>
      </c>
      <c r="AJ52" s="9">
        <f t="shared" si="21"/>
        <v>9</v>
      </c>
      <c r="AK52" s="36">
        <f t="shared" si="21"/>
        <v>8</v>
      </c>
      <c r="AL52" s="3"/>
      <c r="AM52" s="8"/>
      <c r="AN52" s="4"/>
      <c r="AO52" s="4"/>
      <c r="AP52" s="4"/>
      <c r="AQ52" s="4"/>
      <c r="AR52" s="4"/>
      <c r="AS52" s="4"/>
    </row>
    <row r="53" spans="1:45" ht="16.5" customHeight="1">
      <c r="A53" s="42" t="s">
        <v>9</v>
      </c>
      <c r="B53" s="39">
        <f aca="true" t="shared" si="22" ref="B53:D54">SUM(B5,B9,B45,B13,B17,B21,B25,B29,B33,B37,B41,B49)</f>
        <v>3</v>
      </c>
      <c r="C53" s="5">
        <f t="shared" si="22"/>
        <v>1</v>
      </c>
      <c r="D53" s="34">
        <f t="shared" si="22"/>
        <v>0</v>
      </c>
      <c r="E53" s="39">
        <f aca="true" t="shared" si="23" ref="E53:AK53">SUM(E5,E9,E45,E13,E17,E21,E25,E29,E33,E37,E41,E49)</f>
        <v>3</v>
      </c>
      <c r="F53" s="5">
        <f t="shared" si="23"/>
        <v>1</v>
      </c>
      <c r="G53" s="34">
        <f t="shared" si="23"/>
        <v>3</v>
      </c>
      <c r="H53" s="39">
        <f t="shared" si="23"/>
        <v>3</v>
      </c>
      <c r="I53" s="5">
        <f t="shared" si="23"/>
        <v>2</v>
      </c>
      <c r="J53" s="34">
        <f t="shared" si="23"/>
        <v>2</v>
      </c>
      <c r="K53" s="39">
        <f t="shared" si="23"/>
        <v>1</v>
      </c>
      <c r="L53" s="5">
        <f t="shared" si="23"/>
        <v>2</v>
      </c>
      <c r="M53" s="34">
        <f t="shared" si="23"/>
        <v>6</v>
      </c>
      <c r="N53" s="39">
        <f t="shared" si="23"/>
        <v>2</v>
      </c>
      <c r="O53" s="5">
        <f t="shared" si="23"/>
        <v>2</v>
      </c>
      <c r="P53" s="34">
        <f t="shared" si="23"/>
        <v>0</v>
      </c>
      <c r="Q53" s="39">
        <f t="shared" si="23"/>
        <v>2</v>
      </c>
      <c r="R53" s="5">
        <f t="shared" si="23"/>
        <v>2</v>
      </c>
      <c r="S53" s="34">
        <f t="shared" si="23"/>
        <v>2</v>
      </c>
      <c r="T53" s="39">
        <f t="shared" si="23"/>
        <v>2</v>
      </c>
      <c r="U53" s="5">
        <f t="shared" si="23"/>
        <v>3</v>
      </c>
      <c r="V53" s="34">
        <f t="shared" si="23"/>
        <v>1</v>
      </c>
      <c r="W53" s="39">
        <f t="shared" si="23"/>
        <v>3</v>
      </c>
      <c r="X53" s="5">
        <f t="shared" si="23"/>
        <v>0</v>
      </c>
      <c r="Y53" s="34">
        <f t="shared" si="23"/>
        <v>1</v>
      </c>
      <c r="Z53" s="39">
        <f t="shared" si="23"/>
        <v>1</v>
      </c>
      <c r="AA53" s="5">
        <f t="shared" si="23"/>
        <v>4</v>
      </c>
      <c r="AB53" s="34">
        <f t="shared" si="23"/>
        <v>3</v>
      </c>
      <c r="AC53" s="39">
        <f t="shared" si="23"/>
        <v>1</v>
      </c>
      <c r="AD53" s="5">
        <f t="shared" si="23"/>
        <v>3</v>
      </c>
      <c r="AE53" s="34">
        <f t="shared" si="23"/>
        <v>2</v>
      </c>
      <c r="AF53" s="39">
        <f t="shared" si="23"/>
        <v>2</v>
      </c>
      <c r="AG53" s="5">
        <f t="shared" si="23"/>
        <v>1</v>
      </c>
      <c r="AH53" s="34">
        <f t="shared" si="23"/>
        <v>1</v>
      </c>
      <c r="AI53" s="39">
        <f t="shared" si="23"/>
        <v>2</v>
      </c>
      <c r="AJ53" s="5">
        <f t="shared" si="23"/>
        <v>1</v>
      </c>
      <c r="AK53" s="34">
        <f t="shared" si="23"/>
        <v>4</v>
      </c>
      <c r="AL53" s="3"/>
      <c r="AM53" s="8"/>
      <c r="AN53" s="4"/>
      <c r="AO53" s="4"/>
      <c r="AP53" s="4"/>
      <c r="AQ53" s="4"/>
      <c r="AR53" s="4"/>
      <c r="AS53" s="4"/>
    </row>
    <row r="54" spans="1:45" s="55" customFormat="1" ht="16.5" customHeight="1">
      <c r="A54" s="180" t="s">
        <v>10</v>
      </c>
      <c r="B54" s="58">
        <f t="shared" si="22"/>
        <v>12</v>
      </c>
      <c r="C54" s="57">
        <f t="shared" si="22"/>
        <v>3</v>
      </c>
      <c r="D54" s="59">
        <f t="shared" si="22"/>
        <v>12</v>
      </c>
      <c r="E54" s="58">
        <f aca="true" t="shared" si="24" ref="E54:AK54">SUM(E6,E10,E46,E14,E18,E22,E26,E30,E34,E38,E42,E50)</f>
        <v>13</v>
      </c>
      <c r="F54" s="57">
        <f t="shared" si="24"/>
        <v>8</v>
      </c>
      <c r="G54" s="59">
        <f t="shared" si="24"/>
        <v>12</v>
      </c>
      <c r="H54" s="58">
        <f t="shared" si="24"/>
        <v>10</v>
      </c>
      <c r="I54" s="57">
        <f t="shared" si="24"/>
        <v>10</v>
      </c>
      <c r="J54" s="59">
        <f t="shared" si="24"/>
        <v>13</v>
      </c>
      <c r="K54" s="58">
        <f t="shared" si="24"/>
        <v>14</v>
      </c>
      <c r="L54" s="57">
        <f t="shared" si="24"/>
        <v>6</v>
      </c>
      <c r="M54" s="59">
        <f t="shared" si="24"/>
        <v>15</v>
      </c>
      <c r="N54" s="58">
        <f t="shared" si="24"/>
        <v>15</v>
      </c>
      <c r="O54" s="57">
        <f t="shared" si="24"/>
        <v>9</v>
      </c>
      <c r="P54" s="59">
        <f t="shared" si="24"/>
        <v>6</v>
      </c>
      <c r="Q54" s="58">
        <f t="shared" si="24"/>
        <v>12</v>
      </c>
      <c r="R54" s="57">
        <f t="shared" si="24"/>
        <v>6</v>
      </c>
      <c r="S54" s="59">
        <f t="shared" si="24"/>
        <v>11</v>
      </c>
      <c r="T54" s="58">
        <f t="shared" si="24"/>
        <v>11</v>
      </c>
      <c r="U54" s="57">
        <f t="shared" si="24"/>
        <v>6</v>
      </c>
      <c r="V54" s="59">
        <f t="shared" si="24"/>
        <v>12</v>
      </c>
      <c r="W54" s="58">
        <f t="shared" si="24"/>
        <v>14</v>
      </c>
      <c r="X54" s="57">
        <f t="shared" si="24"/>
        <v>9</v>
      </c>
      <c r="Y54" s="59">
        <f t="shared" si="24"/>
        <v>7</v>
      </c>
      <c r="Z54" s="58">
        <f t="shared" si="24"/>
        <v>7</v>
      </c>
      <c r="AA54" s="57">
        <f t="shared" si="24"/>
        <v>7</v>
      </c>
      <c r="AB54" s="59">
        <f t="shared" si="24"/>
        <v>17</v>
      </c>
      <c r="AC54" s="58">
        <f t="shared" si="24"/>
        <v>15</v>
      </c>
      <c r="AD54" s="57">
        <f t="shared" si="24"/>
        <v>7</v>
      </c>
      <c r="AE54" s="59">
        <f t="shared" si="24"/>
        <v>10</v>
      </c>
      <c r="AF54" s="58">
        <f t="shared" si="24"/>
        <v>12</v>
      </c>
      <c r="AG54" s="57">
        <f t="shared" si="24"/>
        <v>3</v>
      </c>
      <c r="AH54" s="59">
        <f t="shared" si="24"/>
        <v>14</v>
      </c>
      <c r="AI54" s="58">
        <f t="shared" si="24"/>
        <v>8</v>
      </c>
      <c r="AJ54" s="57">
        <f t="shared" si="24"/>
        <v>10</v>
      </c>
      <c r="AK54" s="59">
        <f t="shared" si="24"/>
        <v>12</v>
      </c>
      <c r="AL54" s="60"/>
      <c r="AM54" s="61">
        <f>(AM51+AM47+AM43+AM39+AM31+AM27+AM19+AM15+AM11+AM7+AM35+AM23)/2</f>
        <v>184</v>
      </c>
      <c r="AN54" s="54"/>
      <c r="AO54" s="54"/>
      <c r="AP54" s="54"/>
      <c r="AQ54" s="54"/>
      <c r="AR54" s="54"/>
      <c r="AS54" s="54"/>
    </row>
    <row r="55" spans="1:45" ht="16.5" customHeight="1">
      <c r="A55" s="181"/>
      <c r="B55" s="40" t="s">
        <v>16</v>
      </c>
      <c r="C55" s="6" t="s">
        <v>15</v>
      </c>
      <c r="D55" s="41" t="s">
        <v>14</v>
      </c>
      <c r="E55" s="40" t="s">
        <v>16</v>
      </c>
      <c r="F55" s="6" t="s">
        <v>15</v>
      </c>
      <c r="G55" s="41" t="s">
        <v>14</v>
      </c>
      <c r="H55" s="40" t="s">
        <v>16</v>
      </c>
      <c r="I55" s="6" t="s">
        <v>15</v>
      </c>
      <c r="J55" s="41" t="s">
        <v>14</v>
      </c>
      <c r="K55" s="40" t="s">
        <v>16</v>
      </c>
      <c r="L55" s="6" t="s">
        <v>15</v>
      </c>
      <c r="M55" s="41" t="s">
        <v>14</v>
      </c>
      <c r="N55" s="40" t="s">
        <v>16</v>
      </c>
      <c r="O55" s="6" t="s">
        <v>15</v>
      </c>
      <c r="P55" s="41" t="s">
        <v>14</v>
      </c>
      <c r="Q55" s="40" t="s">
        <v>16</v>
      </c>
      <c r="R55" s="6" t="s">
        <v>15</v>
      </c>
      <c r="S55" s="41" t="s">
        <v>14</v>
      </c>
      <c r="T55" s="40" t="s">
        <v>16</v>
      </c>
      <c r="U55" s="6" t="s">
        <v>15</v>
      </c>
      <c r="V55" s="41" t="s">
        <v>14</v>
      </c>
      <c r="W55" s="40" t="s">
        <v>16</v>
      </c>
      <c r="X55" s="6" t="s">
        <v>15</v>
      </c>
      <c r="Y55" s="41" t="s">
        <v>14</v>
      </c>
      <c r="Z55" s="40" t="s">
        <v>16</v>
      </c>
      <c r="AA55" s="6" t="s">
        <v>15</v>
      </c>
      <c r="AB55" s="41" t="s">
        <v>14</v>
      </c>
      <c r="AC55" s="40" t="s">
        <v>16</v>
      </c>
      <c r="AD55" s="6" t="s">
        <v>15</v>
      </c>
      <c r="AE55" s="41" t="s">
        <v>14</v>
      </c>
      <c r="AF55" s="40" t="s">
        <v>16</v>
      </c>
      <c r="AG55" s="6" t="s">
        <v>15</v>
      </c>
      <c r="AH55" s="41" t="s">
        <v>14</v>
      </c>
      <c r="AI55" s="40" t="s">
        <v>16</v>
      </c>
      <c r="AJ55" s="6" t="s">
        <v>15</v>
      </c>
      <c r="AK55" s="41" t="s">
        <v>14</v>
      </c>
      <c r="AL55" s="3"/>
      <c r="AM55" s="8"/>
      <c r="AN55" s="4"/>
      <c r="AO55" s="4"/>
      <c r="AP55" s="4"/>
      <c r="AQ55" s="4"/>
      <c r="AR55" s="4"/>
      <c r="AS55" s="4"/>
    </row>
    <row r="56" spans="1:45" ht="91.5" customHeight="1">
      <c r="A56" s="1" t="s">
        <v>0</v>
      </c>
      <c r="B56" s="162" t="s">
        <v>4</v>
      </c>
      <c r="C56" s="163"/>
      <c r="D56" s="164"/>
      <c r="E56" s="162" t="s">
        <v>2</v>
      </c>
      <c r="F56" s="163"/>
      <c r="G56" s="164"/>
      <c r="H56" s="162" t="s">
        <v>24</v>
      </c>
      <c r="I56" s="163"/>
      <c r="J56" s="205"/>
      <c r="K56" s="206" t="s">
        <v>25</v>
      </c>
      <c r="L56" s="207"/>
      <c r="M56" s="208"/>
      <c r="N56" s="206" t="s">
        <v>7</v>
      </c>
      <c r="O56" s="207"/>
      <c r="P56" s="208"/>
      <c r="Q56" s="162" t="s">
        <v>26</v>
      </c>
      <c r="R56" s="163"/>
      <c r="S56" s="164"/>
      <c r="T56" s="162" t="s">
        <v>1</v>
      </c>
      <c r="U56" s="163"/>
      <c r="V56" s="164"/>
      <c r="W56" s="162" t="s">
        <v>28</v>
      </c>
      <c r="X56" s="163"/>
      <c r="Y56" s="164"/>
      <c r="Z56" s="162" t="s">
        <v>3</v>
      </c>
      <c r="AA56" s="163"/>
      <c r="AB56" s="164"/>
      <c r="AC56" s="162" t="s">
        <v>13</v>
      </c>
      <c r="AD56" s="163"/>
      <c r="AE56" s="164"/>
      <c r="AF56" s="162" t="s">
        <v>27</v>
      </c>
      <c r="AG56" s="163"/>
      <c r="AH56" s="164"/>
      <c r="AI56" s="162" t="s">
        <v>12</v>
      </c>
      <c r="AJ56" s="163"/>
      <c r="AK56" s="164"/>
      <c r="AL56" s="5"/>
      <c r="AM56" s="2" t="s">
        <v>11</v>
      </c>
      <c r="AN56" s="4"/>
      <c r="AO56" s="4"/>
      <c r="AP56" s="4"/>
      <c r="AQ56" s="4"/>
      <c r="AR56" s="4"/>
      <c r="AS56" s="4"/>
    </row>
  </sheetData>
  <mergeCells count="169">
    <mergeCell ref="W7:Y7"/>
    <mergeCell ref="W11:Y11"/>
    <mergeCell ref="W15:Y15"/>
    <mergeCell ref="N39:P39"/>
    <mergeCell ref="T23:V23"/>
    <mergeCell ref="Q19:S19"/>
    <mergeCell ref="Q31:S31"/>
    <mergeCell ref="W23:Y23"/>
    <mergeCell ref="N19:P19"/>
    <mergeCell ref="N47:P47"/>
    <mergeCell ref="N51:P51"/>
    <mergeCell ref="AF35:AH35"/>
    <mergeCell ref="AF43:AH43"/>
    <mergeCell ref="AC51:AE51"/>
    <mergeCell ref="Q51:S51"/>
    <mergeCell ref="Q43:S43"/>
    <mergeCell ref="T43:V43"/>
    <mergeCell ref="Z43:AB43"/>
    <mergeCell ref="W43:Y43"/>
    <mergeCell ref="AI35:AK35"/>
    <mergeCell ref="N1:P1"/>
    <mergeCell ref="N7:P7"/>
    <mergeCell ref="N11:P11"/>
    <mergeCell ref="N15:P15"/>
    <mergeCell ref="N27:P27"/>
    <mergeCell ref="N31:P31"/>
    <mergeCell ref="N35:P35"/>
    <mergeCell ref="W1:Y1"/>
    <mergeCell ref="AF23:AH23"/>
    <mergeCell ref="B27:D27"/>
    <mergeCell ref="B39:D39"/>
    <mergeCell ref="A24:A27"/>
    <mergeCell ref="AI23:AK23"/>
    <mergeCell ref="A32:A35"/>
    <mergeCell ref="B35:D35"/>
    <mergeCell ref="E35:G35"/>
    <mergeCell ref="H35:J35"/>
    <mergeCell ref="K35:M35"/>
    <mergeCell ref="Q35:S35"/>
    <mergeCell ref="E23:G23"/>
    <mergeCell ref="K43:M43"/>
    <mergeCell ref="E39:G39"/>
    <mergeCell ref="K27:M27"/>
    <mergeCell ref="K31:M31"/>
    <mergeCell ref="K23:M23"/>
    <mergeCell ref="N43:P43"/>
    <mergeCell ref="AF27:AH27"/>
    <mergeCell ref="AI56:AK56"/>
    <mergeCell ref="K56:M56"/>
    <mergeCell ref="Q56:S56"/>
    <mergeCell ref="T56:V56"/>
    <mergeCell ref="N56:P56"/>
    <mergeCell ref="W56:Y56"/>
    <mergeCell ref="T51:V51"/>
    <mergeCell ref="W47:Y47"/>
    <mergeCell ref="W51:Y51"/>
    <mergeCell ref="B56:D56"/>
    <mergeCell ref="E56:G56"/>
    <mergeCell ref="AF56:AH56"/>
    <mergeCell ref="H56:J56"/>
    <mergeCell ref="AC56:AE56"/>
    <mergeCell ref="Z56:AB56"/>
    <mergeCell ref="E51:G51"/>
    <mergeCell ref="B51:D51"/>
    <mergeCell ref="AF11:AH11"/>
    <mergeCell ref="H11:J11"/>
    <mergeCell ref="K11:M11"/>
    <mergeCell ref="Q11:S11"/>
    <mergeCell ref="T11:V11"/>
    <mergeCell ref="AI1:AK1"/>
    <mergeCell ref="AI7:AK7"/>
    <mergeCell ref="AI47:AK47"/>
    <mergeCell ref="AI15:AK15"/>
    <mergeCell ref="AI19:AK19"/>
    <mergeCell ref="AI27:AK27"/>
    <mergeCell ref="AI31:AK31"/>
    <mergeCell ref="AI43:AK43"/>
    <mergeCell ref="AI11:AK11"/>
    <mergeCell ref="AI39:AK39"/>
    <mergeCell ref="Z1:AB1"/>
    <mergeCell ref="Z7:AB7"/>
    <mergeCell ref="AC11:AE11"/>
    <mergeCell ref="Z51:AB51"/>
    <mergeCell ref="Z15:AB15"/>
    <mergeCell ref="Z11:AB11"/>
    <mergeCell ref="AC1:AE1"/>
    <mergeCell ref="AC7:AE7"/>
    <mergeCell ref="AC47:AE47"/>
    <mergeCell ref="AC15:AE15"/>
    <mergeCell ref="Z19:AB19"/>
    <mergeCell ref="Z27:AB27"/>
    <mergeCell ref="Z31:AB31"/>
    <mergeCell ref="T39:V39"/>
    <mergeCell ref="W19:Y19"/>
    <mergeCell ref="W27:Y27"/>
    <mergeCell ref="W31:Y31"/>
    <mergeCell ref="Z35:AB35"/>
    <mergeCell ref="W39:Y39"/>
    <mergeCell ref="Z23:AB23"/>
    <mergeCell ref="AC19:AE19"/>
    <mergeCell ref="AC27:AE27"/>
    <mergeCell ref="AC31:AE31"/>
    <mergeCell ref="AC39:AE39"/>
    <mergeCell ref="AC23:AE23"/>
    <mergeCell ref="AC35:AE35"/>
    <mergeCell ref="T1:V1"/>
    <mergeCell ref="T7:V7"/>
    <mergeCell ref="T47:V47"/>
    <mergeCell ref="T15:V15"/>
    <mergeCell ref="T19:V19"/>
    <mergeCell ref="T27:V27"/>
    <mergeCell ref="T35:V35"/>
    <mergeCell ref="Q1:S1"/>
    <mergeCell ref="Q7:S7"/>
    <mergeCell ref="Q47:S47"/>
    <mergeCell ref="Q15:S15"/>
    <mergeCell ref="Q39:S39"/>
    <mergeCell ref="Q23:S23"/>
    <mergeCell ref="B1:D1"/>
    <mergeCell ref="H27:J27"/>
    <mergeCell ref="H51:J51"/>
    <mergeCell ref="AF39:AH39"/>
    <mergeCell ref="AF51:AH51"/>
    <mergeCell ref="H39:J39"/>
    <mergeCell ref="K39:M39"/>
    <mergeCell ref="K51:M51"/>
    <mergeCell ref="K1:M1"/>
    <mergeCell ref="K7:M7"/>
    <mergeCell ref="H1:J1"/>
    <mergeCell ref="H7:J7"/>
    <mergeCell ref="H47:J47"/>
    <mergeCell ref="H19:J19"/>
    <mergeCell ref="H43:J43"/>
    <mergeCell ref="H23:J23"/>
    <mergeCell ref="E47:G47"/>
    <mergeCell ref="E43:G43"/>
    <mergeCell ref="B43:D43"/>
    <mergeCell ref="AF15:AH15"/>
    <mergeCell ref="AF19:AH19"/>
    <mergeCell ref="H31:J31"/>
    <mergeCell ref="B47:D47"/>
    <mergeCell ref="B31:D31"/>
    <mergeCell ref="K47:M47"/>
    <mergeCell ref="K15:M15"/>
    <mergeCell ref="Z47:AB47"/>
    <mergeCell ref="AF31:AH31"/>
    <mergeCell ref="E1:G1"/>
    <mergeCell ref="E27:G27"/>
    <mergeCell ref="E31:G31"/>
    <mergeCell ref="E7:G7"/>
    <mergeCell ref="E15:G15"/>
    <mergeCell ref="E19:G19"/>
    <mergeCell ref="AF1:AH1"/>
    <mergeCell ref="AF7:AH7"/>
    <mergeCell ref="A54:A55"/>
    <mergeCell ref="A40:A43"/>
    <mergeCell ref="A36:A39"/>
    <mergeCell ref="A48:A51"/>
    <mergeCell ref="A44:A47"/>
    <mergeCell ref="A4:A7"/>
    <mergeCell ref="A16:A19"/>
    <mergeCell ref="B11:D11"/>
    <mergeCell ref="A28:A31"/>
    <mergeCell ref="A8:A11"/>
    <mergeCell ref="A12:A15"/>
    <mergeCell ref="B15:D15"/>
    <mergeCell ref="B19:D19"/>
    <mergeCell ref="A20:A23"/>
    <mergeCell ref="B23:D23"/>
  </mergeCells>
  <printOptions/>
  <pageMargins left="0" right="0" top="0" bottom="0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oglio4"/>
  <dimension ref="A1:AM48"/>
  <sheetViews>
    <sheetView zoomScale="65" zoomScaleNormal="65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31" width="4.28125" style="0" customWidth="1"/>
    <col min="32" max="32" width="15.421875" style="0" customWidth="1"/>
  </cols>
  <sheetData>
    <row r="1" spans="1:39" ht="91.5" customHeight="1">
      <c r="A1" s="1" t="s">
        <v>0</v>
      </c>
      <c r="B1" s="162" t="s">
        <v>23</v>
      </c>
      <c r="C1" s="163"/>
      <c r="D1" s="164"/>
      <c r="E1" s="162" t="s">
        <v>2</v>
      </c>
      <c r="F1" s="163"/>
      <c r="G1" s="164"/>
      <c r="H1" s="162" t="s">
        <v>24</v>
      </c>
      <c r="I1" s="163"/>
      <c r="J1" s="164"/>
      <c r="K1" s="197" t="s">
        <v>25</v>
      </c>
      <c r="L1" s="198"/>
      <c r="M1" s="199"/>
      <c r="N1" s="162" t="s">
        <v>26</v>
      </c>
      <c r="O1" s="163"/>
      <c r="P1" s="164"/>
      <c r="Q1" s="162" t="s">
        <v>1</v>
      </c>
      <c r="R1" s="163"/>
      <c r="S1" s="164"/>
      <c r="T1" s="162" t="s">
        <v>3</v>
      </c>
      <c r="U1" s="163"/>
      <c r="V1" s="164"/>
      <c r="W1" s="162" t="s">
        <v>13</v>
      </c>
      <c r="X1" s="163"/>
      <c r="Y1" s="164"/>
      <c r="Z1" s="162" t="s">
        <v>27</v>
      </c>
      <c r="AA1" s="163"/>
      <c r="AB1" s="164"/>
      <c r="AC1" s="162" t="s">
        <v>12</v>
      </c>
      <c r="AD1" s="163"/>
      <c r="AE1" s="164"/>
      <c r="AF1" s="5"/>
      <c r="AG1" s="2" t="s">
        <v>11</v>
      </c>
      <c r="AH1" s="4"/>
      <c r="AI1" s="4"/>
      <c r="AJ1" s="4"/>
      <c r="AK1" s="4"/>
      <c r="AL1" s="4"/>
      <c r="AM1" s="4"/>
    </row>
    <row r="2" spans="1:39" ht="16.5" customHeight="1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3"/>
      <c r="AG2" s="8"/>
      <c r="AH2" s="4"/>
      <c r="AI2" s="4"/>
      <c r="AJ2" s="4"/>
      <c r="AK2" s="4"/>
      <c r="AL2" s="4"/>
      <c r="AM2" s="4"/>
    </row>
    <row r="3" spans="1:39" ht="16.5" customHeight="1">
      <c r="A3" s="33"/>
      <c r="B3" s="14" t="s">
        <v>14</v>
      </c>
      <c r="C3" s="15" t="s">
        <v>15</v>
      </c>
      <c r="D3" s="16" t="s">
        <v>16</v>
      </c>
      <c r="E3" s="14" t="s">
        <v>14</v>
      </c>
      <c r="F3" s="15" t="s">
        <v>15</v>
      </c>
      <c r="G3" s="16" t="s">
        <v>16</v>
      </c>
      <c r="H3" s="14" t="s">
        <v>14</v>
      </c>
      <c r="I3" s="15" t="s">
        <v>15</v>
      </c>
      <c r="J3" s="16" t="s">
        <v>16</v>
      </c>
      <c r="K3" s="14" t="s">
        <v>14</v>
      </c>
      <c r="L3" s="15" t="s">
        <v>15</v>
      </c>
      <c r="M3" s="16" t="s">
        <v>16</v>
      </c>
      <c r="N3" s="14" t="s">
        <v>14</v>
      </c>
      <c r="O3" s="15" t="s">
        <v>15</v>
      </c>
      <c r="P3" s="16" t="s">
        <v>16</v>
      </c>
      <c r="Q3" s="14" t="s">
        <v>14</v>
      </c>
      <c r="R3" s="15" t="s">
        <v>15</v>
      </c>
      <c r="S3" s="16" t="s">
        <v>16</v>
      </c>
      <c r="T3" s="14" t="s">
        <v>14</v>
      </c>
      <c r="U3" s="15" t="s">
        <v>15</v>
      </c>
      <c r="V3" s="16" t="s">
        <v>16</v>
      </c>
      <c r="W3" s="14" t="s">
        <v>14</v>
      </c>
      <c r="X3" s="15" t="s">
        <v>15</v>
      </c>
      <c r="Y3" s="16" t="s">
        <v>16</v>
      </c>
      <c r="Z3" s="14" t="s">
        <v>14</v>
      </c>
      <c r="AA3" s="15" t="s">
        <v>15</v>
      </c>
      <c r="AB3" s="16" t="s">
        <v>16</v>
      </c>
      <c r="AC3" s="14" t="s">
        <v>14</v>
      </c>
      <c r="AD3" s="15" t="s">
        <v>15</v>
      </c>
      <c r="AE3" s="16" t="s">
        <v>16</v>
      </c>
      <c r="AF3" s="3"/>
      <c r="AG3" s="8"/>
      <c r="AH3" s="4"/>
      <c r="AI3" s="4"/>
      <c r="AJ3" s="4"/>
      <c r="AK3" s="4"/>
      <c r="AL3" s="4"/>
      <c r="AM3" s="4"/>
    </row>
    <row r="4" spans="1:39" ht="16.5" customHeight="1">
      <c r="A4" s="209" t="s">
        <v>23</v>
      </c>
      <c r="B4" s="23"/>
      <c r="C4" s="24"/>
      <c r="D4" s="25"/>
      <c r="E4" s="17"/>
      <c r="F4" s="18">
        <v>1</v>
      </c>
      <c r="G4" s="19">
        <v>2</v>
      </c>
      <c r="H4" s="17">
        <v>1</v>
      </c>
      <c r="I4" s="18">
        <v>2</v>
      </c>
      <c r="J4" s="19"/>
      <c r="K4" s="17">
        <v>2</v>
      </c>
      <c r="L4" s="18"/>
      <c r="M4" s="19">
        <v>1</v>
      </c>
      <c r="N4" s="17"/>
      <c r="O4" s="18">
        <v>1</v>
      </c>
      <c r="P4" s="19">
        <v>2</v>
      </c>
      <c r="Q4" s="17">
        <v>1</v>
      </c>
      <c r="R4" s="18"/>
      <c r="S4" s="19">
        <v>2</v>
      </c>
      <c r="T4" s="17">
        <v>1</v>
      </c>
      <c r="U4" s="18">
        <v>1</v>
      </c>
      <c r="V4" s="19">
        <v>1</v>
      </c>
      <c r="W4" s="17"/>
      <c r="X4" s="18"/>
      <c r="Y4" s="19">
        <v>3</v>
      </c>
      <c r="Z4" s="17"/>
      <c r="AA4" s="18"/>
      <c r="AB4" s="19">
        <v>3</v>
      </c>
      <c r="AC4" s="17">
        <v>1</v>
      </c>
      <c r="AD4" s="18"/>
      <c r="AE4" s="19">
        <v>2</v>
      </c>
      <c r="AF4" s="9" t="s">
        <v>8</v>
      </c>
      <c r="AG4" s="13"/>
      <c r="AH4" s="4"/>
      <c r="AI4" s="4"/>
      <c r="AJ4" s="4"/>
      <c r="AK4" s="4"/>
      <c r="AL4" s="4"/>
      <c r="AM4" s="4"/>
    </row>
    <row r="5" spans="1:39" ht="16.5" customHeight="1">
      <c r="A5" s="210"/>
      <c r="B5" s="26"/>
      <c r="C5" s="27"/>
      <c r="D5" s="28"/>
      <c r="E5" s="20"/>
      <c r="F5" s="21"/>
      <c r="G5" s="22">
        <v>1</v>
      </c>
      <c r="H5" s="20"/>
      <c r="I5" s="21"/>
      <c r="J5" s="22"/>
      <c r="K5" s="20"/>
      <c r="L5" s="21"/>
      <c r="M5" s="22"/>
      <c r="N5" s="20"/>
      <c r="O5" s="21"/>
      <c r="P5" s="22"/>
      <c r="Q5" s="20"/>
      <c r="R5" s="21"/>
      <c r="S5" s="22"/>
      <c r="T5" s="20"/>
      <c r="U5" s="21">
        <v>1</v>
      </c>
      <c r="V5" s="22"/>
      <c r="W5" s="20"/>
      <c r="X5" s="21">
        <v>1</v>
      </c>
      <c r="Y5" s="22"/>
      <c r="Z5" s="20"/>
      <c r="AA5" s="21">
        <v>1</v>
      </c>
      <c r="AB5" s="22"/>
      <c r="AC5" s="20"/>
      <c r="AD5" s="21"/>
      <c r="AE5" s="22"/>
      <c r="AF5" s="5" t="s">
        <v>9</v>
      </c>
      <c r="AG5" s="11"/>
      <c r="AH5" s="4"/>
      <c r="AI5" s="4"/>
      <c r="AJ5" s="4"/>
      <c r="AK5" s="4"/>
      <c r="AL5" s="4"/>
      <c r="AM5" s="4"/>
    </row>
    <row r="6" spans="1:39" s="55" customFormat="1" ht="16.5" customHeight="1">
      <c r="A6" s="210"/>
      <c r="B6" s="46"/>
      <c r="C6" s="47"/>
      <c r="D6" s="48"/>
      <c r="E6" s="49">
        <f aca="true" t="shared" si="0" ref="E6:AE6">SUM(E4:E5)</f>
        <v>0</v>
      </c>
      <c r="F6" s="50">
        <f t="shared" si="0"/>
        <v>1</v>
      </c>
      <c r="G6" s="51">
        <f t="shared" si="0"/>
        <v>3</v>
      </c>
      <c r="H6" s="49">
        <f t="shared" si="0"/>
        <v>1</v>
      </c>
      <c r="I6" s="50">
        <f t="shared" si="0"/>
        <v>2</v>
      </c>
      <c r="J6" s="51">
        <f t="shared" si="0"/>
        <v>0</v>
      </c>
      <c r="K6" s="49">
        <f t="shared" si="0"/>
        <v>2</v>
      </c>
      <c r="L6" s="50">
        <f t="shared" si="0"/>
        <v>0</v>
      </c>
      <c r="M6" s="51">
        <f t="shared" si="0"/>
        <v>1</v>
      </c>
      <c r="N6" s="49">
        <f t="shared" si="0"/>
        <v>0</v>
      </c>
      <c r="O6" s="50">
        <f t="shared" si="0"/>
        <v>1</v>
      </c>
      <c r="P6" s="51">
        <f t="shared" si="0"/>
        <v>2</v>
      </c>
      <c r="Q6" s="49">
        <f t="shared" si="0"/>
        <v>1</v>
      </c>
      <c r="R6" s="50">
        <f t="shared" si="0"/>
        <v>0</v>
      </c>
      <c r="S6" s="51">
        <f t="shared" si="0"/>
        <v>2</v>
      </c>
      <c r="T6" s="49">
        <f t="shared" si="0"/>
        <v>1</v>
      </c>
      <c r="U6" s="50">
        <f t="shared" si="0"/>
        <v>2</v>
      </c>
      <c r="V6" s="51">
        <f t="shared" si="0"/>
        <v>1</v>
      </c>
      <c r="W6" s="49">
        <f t="shared" si="0"/>
        <v>0</v>
      </c>
      <c r="X6" s="50">
        <f t="shared" si="0"/>
        <v>1</v>
      </c>
      <c r="Y6" s="51">
        <f t="shared" si="0"/>
        <v>3</v>
      </c>
      <c r="Z6" s="49">
        <f t="shared" si="0"/>
        <v>0</v>
      </c>
      <c r="AA6" s="50">
        <f t="shared" si="0"/>
        <v>1</v>
      </c>
      <c r="AB6" s="51">
        <f t="shared" si="0"/>
        <v>3</v>
      </c>
      <c r="AC6" s="49">
        <f t="shared" si="0"/>
        <v>1</v>
      </c>
      <c r="AD6" s="50">
        <f t="shared" si="0"/>
        <v>0</v>
      </c>
      <c r="AE6" s="51">
        <f t="shared" si="0"/>
        <v>2</v>
      </c>
      <c r="AF6" s="52" t="s">
        <v>10</v>
      </c>
      <c r="AG6" s="53"/>
      <c r="AH6" s="54"/>
      <c r="AI6" s="54"/>
      <c r="AJ6" s="54"/>
      <c r="AK6" s="54"/>
      <c r="AL6" s="54"/>
      <c r="AM6" s="54"/>
    </row>
    <row r="7" spans="1:39" ht="16.5" customHeight="1">
      <c r="A7" s="211"/>
      <c r="B7" s="30"/>
      <c r="C7" s="31"/>
      <c r="D7" s="32"/>
      <c r="E7" s="157">
        <f>SUM(E6:G6)</f>
        <v>4</v>
      </c>
      <c r="F7" s="158"/>
      <c r="G7" s="159"/>
      <c r="H7" s="157">
        <f>SUM(H6:J6)</f>
        <v>3</v>
      </c>
      <c r="I7" s="158"/>
      <c r="J7" s="159"/>
      <c r="K7" s="157">
        <f>SUM(K6:M6)</f>
        <v>3</v>
      </c>
      <c r="L7" s="158"/>
      <c r="M7" s="159"/>
      <c r="N7" s="157">
        <f>SUM(N6:P6)</f>
        <v>3</v>
      </c>
      <c r="O7" s="158"/>
      <c r="P7" s="159"/>
      <c r="Q7" s="157">
        <f>SUM(Q6:S6)</f>
        <v>3</v>
      </c>
      <c r="R7" s="158"/>
      <c r="S7" s="159"/>
      <c r="T7" s="157">
        <f>SUM(T6:V6)</f>
        <v>4</v>
      </c>
      <c r="U7" s="158"/>
      <c r="V7" s="159"/>
      <c r="W7" s="157">
        <f>SUM(W6:Y6)</f>
        <v>4</v>
      </c>
      <c r="X7" s="158"/>
      <c r="Y7" s="159"/>
      <c r="Z7" s="157">
        <f>SUM(Z6:AB6)</f>
        <v>4</v>
      </c>
      <c r="AA7" s="158"/>
      <c r="AB7" s="159"/>
      <c r="AC7" s="157">
        <f>SUM(AC6:AE6)</f>
        <v>3</v>
      </c>
      <c r="AD7" s="158"/>
      <c r="AE7" s="159"/>
      <c r="AF7" s="6" t="s">
        <v>17</v>
      </c>
      <c r="AG7" s="12">
        <f>SUM(B7:AE7)</f>
        <v>31</v>
      </c>
      <c r="AH7" s="4"/>
      <c r="AI7" s="4"/>
      <c r="AJ7" s="4"/>
      <c r="AK7" s="4"/>
      <c r="AL7" s="4"/>
      <c r="AM7" s="4"/>
    </row>
    <row r="8" spans="1:39" ht="16.5" customHeight="1">
      <c r="A8" s="194" t="s">
        <v>2</v>
      </c>
      <c r="B8" s="17">
        <v>2</v>
      </c>
      <c r="C8" s="18">
        <v>1</v>
      </c>
      <c r="D8" s="19"/>
      <c r="E8" s="23"/>
      <c r="F8" s="24"/>
      <c r="G8" s="25"/>
      <c r="H8" s="17"/>
      <c r="I8" s="18">
        <v>2</v>
      </c>
      <c r="J8" s="19">
        <v>1</v>
      </c>
      <c r="K8" s="17">
        <v>1</v>
      </c>
      <c r="L8" s="18"/>
      <c r="M8" s="19">
        <v>2</v>
      </c>
      <c r="N8" s="17">
        <v>1</v>
      </c>
      <c r="O8" s="18">
        <v>2</v>
      </c>
      <c r="P8" s="19"/>
      <c r="Q8" s="17">
        <v>1</v>
      </c>
      <c r="R8" s="18">
        <v>2</v>
      </c>
      <c r="S8" s="19"/>
      <c r="T8" s="17">
        <v>1</v>
      </c>
      <c r="U8" s="18">
        <v>1</v>
      </c>
      <c r="V8" s="19">
        <v>1</v>
      </c>
      <c r="W8" s="17">
        <v>2</v>
      </c>
      <c r="X8" s="18"/>
      <c r="Y8" s="19">
        <v>1</v>
      </c>
      <c r="Z8" s="17">
        <v>1</v>
      </c>
      <c r="AA8" s="18">
        <v>1</v>
      </c>
      <c r="AB8" s="19">
        <v>1</v>
      </c>
      <c r="AC8" s="17">
        <v>2</v>
      </c>
      <c r="AD8" s="18">
        <v>1</v>
      </c>
      <c r="AE8" s="19"/>
      <c r="AF8" s="5" t="s">
        <v>8</v>
      </c>
      <c r="AG8" s="13"/>
      <c r="AH8" s="4"/>
      <c r="AI8" s="4"/>
      <c r="AJ8" s="4"/>
      <c r="AK8" s="4"/>
      <c r="AL8" s="4"/>
      <c r="AM8" s="4"/>
    </row>
    <row r="9" spans="1:39" ht="16.5" customHeight="1">
      <c r="A9" s="195"/>
      <c r="B9" s="20">
        <v>1</v>
      </c>
      <c r="C9" s="21"/>
      <c r="D9" s="22"/>
      <c r="E9" s="26"/>
      <c r="F9" s="27"/>
      <c r="G9" s="28"/>
      <c r="H9" s="20"/>
      <c r="I9" s="21"/>
      <c r="J9" s="22"/>
      <c r="K9" s="20"/>
      <c r="L9" s="21"/>
      <c r="M9" s="22"/>
      <c r="N9" s="20"/>
      <c r="O9" s="21"/>
      <c r="P9" s="22"/>
      <c r="Q9" s="20"/>
      <c r="R9" s="21"/>
      <c r="S9" s="22"/>
      <c r="T9" s="20">
        <v>1</v>
      </c>
      <c r="U9" s="21"/>
      <c r="V9" s="22">
        <v>2</v>
      </c>
      <c r="W9" s="20">
        <v>1</v>
      </c>
      <c r="X9" s="21"/>
      <c r="Y9" s="22"/>
      <c r="Z9" s="20"/>
      <c r="AA9" s="21">
        <v>1</v>
      </c>
      <c r="AB9" s="22"/>
      <c r="AC9" s="20"/>
      <c r="AD9" s="21">
        <v>1</v>
      </c>
      <c r="AE9" s="22"/>
      <c r="AF9" s="5" t="s">
        <v>9</v>
      </c>
      <c r="AG9" s="11"/>
      <c r="AH9" s="4"/>
      <c r="AI9" s="4"/>
      <c r="AJ9" s="4"/>
      <c r="AK9" s="4"/>
      <c r="AL9" s="4"/>
      <c r="AM9" s="4"/>
    </row>
    <row r="10" spans="1:39" s="55" customFormat="1" ht="16.5" customHeight="1">
      <c r="A10" s="195"/>
      <c r="B10" s="49">
        <f>SUM(B8:B9)</f>
        <v>3</v>
      </c>
      <c r="C10" s="50">
        <f>SUM(C8:C9)</f>
        <v>1</v>
      </c>
      <c r="D10" s="51">
        <f>SUM(D8:D9)</f>
        <v>0</v>
      </c>
      <c r="E10" s="46"/>
      <c r="F10" s="47"/>
      <c r="G10" s="48"/>
      <c r="H10" s="49">
        <f aca="true" t="shared" si="1" ref="H10:AE10">SUM(H8:H9)</f>
        <v>0</v>
      </c>
      <c r="I10" s="50">
        <f t="shared" si="1"/>
        <v>2</v>
      </c>
      <c r="J10" s="51">
        <f t="shared" si="1"/>
        <v>1</v>
      </c>
      <c r="K10" s="49">
        <f t="shared" si="1"/>
        <v>1</v>
      </c>
      <c r="L10" s="50">
        <f t="shared" si="1"/>
        <v>0</v>
      </c>
      <c r="M10" s="51">
        <f t="shared" si="1"/>
        <v>2</v>
      </c>
      <c r="N10" s="49">
        <f t="shared" si="1"/>
        <v>1</v>
      </c>
      <c r="O10" s="50">
        <f t="shared" si="1"/>
        <v>2</v>
      </c>
      <c r="P10" s="51">
        <f t="shared" si="1"/>
        <v>0</v>
      </c>
      <c r="Q10" s="49">
        <f t="shared" si="1"/>
        <v>1</v>
      </c>
      <c r="R10" s="50">
        <f t="shared" si="1"/>
        <v>2</v>
      </c>
      <c r="S10" s="51">
        <f t="shared" si="1"/>
        <v>0</v>
      </c>
      <c r="T10" s="49">
        <f t="shared" si="1"/>
        <v>2</v>
      </c>
      <c r="U10" s="50">
        <f t="shared" si="1"/>
        <v>1</v>
      </c>
      <c r="V10" s="51">
        <f t="shared" si="1"/>
        <v>3</v>
      </c>
      <c r="W10" s="49">
        <f t="shared" si="1"/>
        <v>3</v>
      </c>
      <c r="X10" s="50">
        <f t="shared" si="1"/>
        <v>0</v>
      </c>
      <c r="Y10" s="51">
        <f t="shared" si="1"/>
        <v>1</v>
      </c>
      <c r="Z10" s="49">
        <f t="shared" si="1"/>
        <v>1</v>
      </c>
      <c r="AA10" s="50">
        <f t="shared" si="1"/>
        <v>2</v>
      </c>
      <c r="AB10" s="51">
        <f t="shared" si="1"/>
        <v>1</v>
      </c>
      <c r="AC10" s="49">
        <f t="shared" si="1"/>
        <v>2</v>
      </c>
      <c r="AD10" s="50">
        <f t="shared" si="1"/>
        <v>2</v>
      </c>
      <c r="AE10" s="51">
        <f t="shared" si="1"/>
        <v>0</v>
      </c>
      <c r="AF10" s="52" t="s">
        <v>10</v>
      </c>
      <c r="AG10" s="53"/>
      <c r="AH10" s="54"/>
      <c r="AI10" s="54"/>
      <c r="AJ10" s="54"/>
      <c r="AK10" s="54"/>
      <c r="AL10" s="54"/>
      <c r="AM10" s="54"/>
    </row>
    <row r="11" spans="1:39" ht="16.5" customHeight="1">
      <c r="A11" s="196"/>
      <c r="B11" s="157">
        <f>SUM(B10:D10)</f>
        <v>4</v>
      </c>
      <c r="C11" s="158"/>
      <c r="D11" s="159"/>
      <c r="E11" s="30"/>
      <c r="F11" s="31"/>
      <c r="G11" s="32"/>
      <c r="H11" s="157">
        <f>SUM(H10:J10)</f>
        <v>3</v>
      </c>
      <c r="I11" s="158"/>
      <c r="J11" s="159"/>
      <c r="K11" s="157">
        <f>SUM(K10:M10)</f>
        <v>3</v>
      </c>
      <c r="L11" s="158"/>
      <c r="M11" s="159"/>
      <c r="N11" s="157">
        <f>SUM(N10:P10)</f>
        <v>3</v>
      </c>
      <c r="O11" s="158"/>
      <c r="P11" s="159"/>
      <c r="Q11" s="157">
        <f>SUM(Q10:S10)</f>
        <v>3</v>
      </c>
      <c r="R11" s="158"/>
      <c r="S11" s="159"/>
      <c r="T11" s="157">
        <f>SUM(T10:V10)</f>
        <v>6</v>
      </c>
      <c r="U11" s="158"/>
      <c r="V11" s="159"/>
      <c r="W11" s="157">
        <f>SUM(W10:Y10)</f>
        <v>4</v>
      </c>
      <c r="X11" s="158"/>
      <c r="Y11" s="159"/>
      <c r="Z11" s="157">
        <f>SUM(Z10:AB10)</f>
        <v>4</v>
      </c>
      <c r="AA11" s="158"/>
      <c r="AB11" s="159"/>
      <c r="AC11" s="157">
        <f>SUM(AC10:AE10)</f>
        <v>4</v>
      </c>
      <c r="AD11" s="158"/>
      <c r="AE11" s="159"/>
      <c r="AF11" s="6" t="s">
        <v>17</v>
      </c>
      <c r="AG11" s="12">
        <f>SUM(B11:AE11)</f>
        <v>34</v>
      </c>
      <c r="AH11" s="4"/>
      <c r="AI11" s="4"/>
      <c r="AJ11" s="4"/>
      <c r="AK11" s="4"/>
      <c r="AL11" s="4"/>
      <c r="AM11" s="4"/>
    </row>
    <row r="12" spans="1:39" ht="16.5" customHeight="1">
      <c r="A12" s="194" t="s">
        <v>24</v>
      </c>
      <c r="B12" s="17"/>
      <c r="C12" s="18">
        <v>2</v>
      </c>
      <c r="D12" s="19">
        <v>1</v>
      </c>
      <c r="E12" s="17">
        <v>1</v>
      </c>
      <c r="F12" s="18">
        <v>2</v>
      </c>
      <c r="G12" s="19"/>
      <c r="H12" s="23"/>
      <c r="I12" s="24"/>
      <c r="J12" s="25"/>
      <c r="K12" s="17">
        <v>2</v>
      </c>
      <c r="L12" s="18"/>
      <c r="M12" s="19">
        <v>1</v>
      </c>
      <c r="N12" s="17">
        <v>1</v>
      </c>
      <c r="O12" s="18"/>
      <c r="P12" s="19">
        <v>2</v>
      </c>
      <c r="Q12" s="17">
        <v>1</v>
      </c>
      <c r="R12" s="18"/>
      <c r="S12" s="19">
        <v>2</v>
      </c>
      <c r="T12" s="17">
        <v>1</v>
      </c>
      <c r="U12" s="18">
        <v>2</v>
      </c>
      <c r="V12" s="19"/>
      <c r="W12" s="17"/>
      <c r="X12" s="18">
        <v>2</v>
      </c>
      <c r="Y12" s="19">
        <v>1</v>
      </c>
      <c r="Z12" s="17"/>
      <c r="AA12" s="18">
        <v>1</v>
      </c>
      <c r="AB12" s="19">
        <v>2</v>
      </c>
      <c r="AC12" s="17">
        <v>2</v>
      </c>
      <c r="AD12" s="18"/>
      <c r="AE12" s="19">
        <v>1</v>
      </c>
      <c r="AF12" s="5" t="s">
        <v>8</v>
      </c>
      <c r="AG12" s="11"/>
      <c r="AH12" s="4"/>
      <c r="AI12" s="4"/>
      <c r="AJ12" s="4"/>
      <c r="AK12" s="4"/>
      <c r="AL12" s="4"/>
      <c r="AM12" s="4"/>
    </row>
    <row r="13" spans="1:39" ht="16.5" customHeight="1">
      <c r="A13" s="195"/>
      <c r="B13" s="20"/>
      <c r="C13" s="21"/>
      <c r="D13" s="22"/>
      <c r="E13" s="20"/>
      <c r="F13" s="21"/>
      <c r="G13" s="22"/>
      <c r="H13" s="26"/>
      <c r="I13" s="27"/>
      <c r="J13" s="28"/>
      <c r="K13" s="20"/>
      <c r="L13" s="21"/>
      <c r="M13" s="22">
        <v>1</v>
      </c>
      <c r="N13" s="20">
        <v>1</v>
      </c>
      <c r="O13" s="21"/>
      <c r="P13" s="22"/>
      <c r="Q13" s="20"/>
      <c r="R13" s="21"/>
      <c r="S13" s="22">
        <v>1</v>
      </c>
      <c r="T13" s="20"/>
      <c r="U13" s="21"/>
      <c r="V13" s="22"/>
      <c r="W13" s="20"/>
      <c r="X13" s="21"/>
      <c r="Y13" s="22"/>
      <c r="Z13" s="20"/>
      <c r="AA13" s="21"/>
      <c r="AB13" s="22"/>
      <c r="AC13" s="20"/>
      <c r="AD13" s="21">
        <v>1</v>
      </c>
      <c r="AE13" s="22"/>
      <c r="AF13" s="5" t="s">
        <v>9</v>
      </c>
      <c r="AG13" s="11"/>
      <c r="AH13" s="4"/>
      <c r="AI13" s="4"/>
      <c r="AJ13" s="4"/>
      <c r="AK13" s="4"/>
      <c r="AL13" s="4"/>
      <c r="AM13" s="4"/>
    </row>
    <row r="14" spans="1:39" s="55" customFormat="1" ht="16.5" customHeight="1">
      <c r="A14" s="195"/>
      <c r="B14" s="49">
        <f aca="true" t="shared" si="2" ref="B14:G14">SUM(B12:B13)</f>
        <v>0</v>
      </c>
      <c r="C14" s="50">
        <f t="shared" si="2"/>
        <v>2</v>
      </c>
      <c r="D14" s="51">
        <f t="shared" si="2"/>
        <v>1</v>
      </c>
      <c r="E14" s="49">
        <f t="shared" si="2"/>
        <v>1</v>
      </c>
      <c r="F14" s="50">
        <f t="shared" si="2"/>
        <v>2</v>
      </c>
      <c r="G14" s="51">
        <f t="shared" si="2"/>
        <v>0</v>
      </c>
      <c r="H14" s="46"/>
      <c r="I14" s="47"/>
      <c r="J14" s="48"/>
      <c r="K14" s="49">
        <f aca="true" t="shared" si="3" ref="K14:AE14">SUM(K12:K13)</f>
        <v>2</v>
      </c>
      <c r="L14" s="50">
        <f t="shared" si="3"/>
        <v>0</v>
      </c>
      <c r="M14" s="51">
        <f t="shared" si="3"/>
        <v>2</v>
      </c>
      <c r="N14" s="49">
        <f t="shared" si="3"/>
        <v>2</v>
      </c>
      <c r="O14" s="50">
        <f t="shared" si="3"/>
        <v>0</v>
      </c>
      <c r="P14" s="51">
        <f t="shared" si="3"/>
        <v>2</v>
      </c>
      <c r="Q14" s="49">
        <f t="shared" si="3"/>
        <v>1</v>
      </c>
      <c r="R14" s="50">
        <f t="shared" si="3"/>
        <v>0</v>
      </c>
      <c r="S14" s="51">
        <f t="shared" si="3"/>
        <v>3</v>
      </c>
      <c r="T14" s="49">
        <f t="shared" si="3"/>
        <v>1</v>
      </c>
      <c r="U14" s="50">
        <f t="shared" si="3"/>
        <v>2</v>
      </c>
      <c r="V14" s="51">
        <f t="shared" si="3"/>
        <v>0</v>
      </c>
      <c r="W14" s="49">
        <f t="shared" si="3"/>
        <v>0</v>
      </c>
      <c r="X14" s="50">
        <f t="shared" si="3"/>
        <v>2</v>
      </c>
      <c r="Y14" s="51">
        <f t="shared" si="3"/>
        <v>1</v>
      </c>
      <c r="Z14" s="49">
        <f t="shared" si="3"/>
        <v>0</v>
      </c>
      <c r="AA14" s="50">
        <f t="shared" si="3"/>
        <v>1</v>
      </c>
      <c r="AB14" s="51">
        <f t="shared" si="3"/>
        <v>2</v>
      </c>
      <c r="AC14" s="49">
        <f t="shared" si="3"/>
        <v>2</v>
      </c>
      <c r="AD14" s="50">
        <f t="shared" si="3"/>
        <v>1</v>
      </c>
      <c r="AE14" s="51">
        <f t="shared" si="3"/>
        <v>1</v>
      </c>
      <c r="AF14" s="52" t="s">
        <v>10</v>
      </c>
      <c r="AG14" s="53"/>
      <c r="AH14" s="54"/>
      <c r="AI14" s="54"/>
      <c r="AJ14" s="54"/>
      <c r="AK14" s="54"/>
      <c r="AL14" s="54"/>
      <c r="AM14" s="54"/>
    </row>
    <row r="15" spans="1:39" ht="16.5" customHeight="1">
      <c r="A15" s="196"/>
      <c r="B15" s="157">
        <f>SUM(B14:D14)</f>
        <v>3</v>
      </c>
      <c r="C15" s="158"/>
      <c r="D15" s="159"/>
      <c r="E15" s="157">
        <f>SUM(E14:G14)</f>
        <v>3</v>
      </c>
      <c r="F15" s="158"/>
      <c r="G15" s="159"/>
      <c r="H15" s="30"/>
      <c r="I15" s="31"/>
      <c r="J15" s="32"/>
      <c r="K15" s="157">
        <f>SUM(K14:M14)</f>
        <v>4</v>
      </c>
      <c r="L15" s="158"/>
      <c r="M15" s="159"/>
      <c r="N15" s="157">
        <f>SUM(N14:P14)</f>
        <v>4</v>
      </c>
      <c r="O15" s="158"/>
      <c r="P15" s="159"/>
      <c r="Q15" s="157">
        <f>SUM(Q14:S14)</f>
        <v>4</v>
      </c>
      <c r="R15" s="158"/>
      <c r="S15" s="159"/>
      <c r="T15" s="157">
        <f>SUM(T14:V14)</f>
        <v>3</v>
      </c>
      <c r="U15" s="158"/>
      <c r="V15" s="159"/>
      <c r="W15" s="157">
        <f>SUM(W14:Y14)</f>
        <v>3</v>
      </c>
      <c r="X15" s="158"/>
      <c r="Y15" s="159"/>
      <c r="Z15" s="157">
        <f>SUM(Z14:AB14)</f>
        <v>3</v>
      </c>
      <c r="AA15" s="158"/>
      <c r="AB15" s="159"/>
      <c r="AC15" s="157">
        <f>SUM(AC14:AE14)</f>
        <v>4</v>
      </c>
      <c r="AD15" s="158"/>
      <c r="AE15" s="159"/>
      <c r="AF15" s="6" t="s">
        <v>17</v>
      </c>
      <c r="AG15" s="12">
        <f>SUM(B15:AE15)</f>
        <v>31</v>
      </c>
      <c r="AH15" s="4"/>
      <c r="AI15" s="4"/>
      <c r="AJ15" s="4"/>
      <c r="AK15" s="4"/>
      <c r="AL15" s="4"/>
      <c r="AM15" s="4"/>
    </row>
    <row r="16" spans="1:39" ht="16.5" customHeight="1">
      <c r="A16" s="194" t="s">
        <v>25</v>
      </c>
      <c r="B16" s="17">
        <v>1</v>
      </c>
      <c r="C16" s="18"/>
      <c r="D16" s="19">
        <v>2</v>
      </c>
      <c r="E16" s="17">
        <v>2</v>
      </c>
      <c r="F16" s="18"/>
      <c r="G16" s="19">
        <v>1</v>
      </c>
      <c r="H16" s="17">
        <v>1</v>
      </c>
      <c r="I16" s="18"/>
      <c r="J16" s="19">
        <v>2</v>
      </c>
      <c r="K16" s="23"/>
      <c r="L16" s="24"/>
      <c r="M16" s="25"/>
      <c r="N16" s="17"/>
      <c r="O16" s="18"/>
      <c r="P16" s="19">
        <v>3</v>
      </c>
      <c r="Q16" s="17"/>
      <c r="R16" s="18">
        <v>1</v>
      </c>
      <c r="S16" s="19">
        <v>2</v>
      </c>
      <c r="T16" s="17">
        <v>2</v>
      </c>
      <c r="U16" s="18">
        <v>1</v>
      </c>
      <c r="V16" s="19"/>
      <c r="W16" s="17"/>
      <c r="X16" s="18">
        <v>1</v>
      </c>
      <c r="Y16" s="19">
        <v>2</v>
      </c>
      <c r="Z16" s="17">
        <v>1</v>
      </c>
      <c r="AA16" s="18">
        <v>1</v>
      </c>
      <c r="AB16" s="19">
        <v>1</v>
      </c>
      <c r="AC16" s="17">
        <v>3</v>
      </c>
      <c r="AD16" s="18"/>
      <c r="AE16" s="19"/>
      <c r="AF16" s="5" t="s">
        <v>8</v>
      </c>
      <c r="AG16" s="11"/>
      <c r="AH16" s="4"/>
      <c r="AI16" s="4"/>
      <c r="AJ16" s="4"/>
      <c r="AK16" s="4"/>
      <c r="AL16" s="4"/>
      <c r="AM16" s="4"/>
    </row>
    <row r="17" spans="1:39" ht="16.5" customHeight="1">
      <c r="A17" s="195"/>
      <c r="B17" s="20"/>
      <c r="C17" s="21"/>
      <c r="D17" s="22"/>
      <c r="E17" s="20"/>
      <c r="F17" s="21"/>
      <c r="G17" s="22"/>
      <c r="H17" s="20">
        <v>1</v>
      </c>
      <c r="I17" s="21"/>
      <c r="J17" s="22"/>
      <c r="K17" s="26"/>
      <c r="L17" s="27"/>
      <c r="M17" s="28"/>
      <c r="N17" s="20"/>
      <c r="O17" s="21">
        <v>1</v>
      </c>
      <c r="P17" s="22"/>
      <c r="Q17" s="20">
        <v>1</v>
      </c>
      <c r="R17" s="21"/>
      <c r="S17" s="22"/>
      <c r="T17" s="20"/>
      <c r="U17" s="21">
        <v>1</v>
      </c>
      <c r="V17" s="22">
        <v>1</v>
      </c>
      <c r="W17" s="20"/>
      <c r="X17" s="21"/>
      <c r="Y17" s="22"/>
      <c r="Z17" s="20"/>
      <c r="AA17" s="21"/>
      <c r="AB17" s="22"/>
      <c r="AC17" s="20"/>
      <c r="AD17" s="21"/>
      <c r="AE17" s="22">
        <v>1</v>
      </c>
      <c r="AF17" s="5" t="s">
        <v>9</v>
      </c>
      <c r="AG17" s="11"/>
      <c r="AH17" s="4"/>
      <c r="AI17" s="4"/>
      <c r="AJ17" s="4"/>
      <c r="AK17" s="4"/>
      <c r="AL17" s="4"/>
      <c r="AM17" s="4"/>
    </row>
    <row r="18" spans="1:39" s="55" customFormat="1" ht="16.5" customHeight="1">
      <c r="A18" s="195"/>
      <c r="B18" s="49">
        <f aca="true" t="shared" si="4" ref="B18:J18">SUM(B16:B17)</f>
        <v>1</v>
      </c>
      <c r="C18" s="50">
        <f t="shared" si="4"/>
        <v>0</v>
      </c>
      <c r="D18" s="51">
        <f t="shared" si="4"/>
        <v>2</v>
      </c>
      <c r="E18" s="49">
        <f t="shared" si="4"/>
        <v>2</v>
      </c>
      <c r="F18" s="50">
        <f t="shared" si="4"/>
        <v>0</v>
      </c>
      <c r="G18" s="51">
        <f t="shared" si="4"/>
        <v>1</v>
      </c>
      <c r="H18" s="49">
        <f t="shared" si="4"/>
        <v>2</v>
      </c>
      <c r="I18" s="50">
        <f t="shared" si="4"/>
        <v>0</v>
      </c>
      <c r="J18" s="51">
        <f t="shared" si="4"/>
        <v>2</v>
      </c>
      <c r="K18" s="46"/>
      <c r="L18" s="47"/>
      <c r="M18" s="48"/>
      <c r="N18" s="49">
        <f aca="true" t="shared" si="5" ref="N18:AE18">SUM(N16:N17)</f>
        <v>0</v>
      </c>
      <c r="O18" s="50">
        <f t="shared" si="5"/>
        <v>1</v>
      </c>
      <c r="P18" s="51">
        <f t="shared" si="5"/>
        <v>3</v>
      </c>
      <c r="Q18" s="49">
        <f t="shared" si="5"/>
        <v>1</v>
      </c>
      <c r="R18" s="50">
        <f t="shared" si="5"/>
        <v>1</v>
      </c>
      <c r="S18" s="51">
        <f t="shared" si="5"/>
        <v>2</v>
      </c>
      <c r="T18" s="49">
        <f t="shared" si="5"/>
        <v>2</v>
      </c>
      <c r="U18" s="50">
        <f t="shared" si="5"/>
        <v>2</v>
      </c>
      <c r="V18" s="51">
        <f t="shared" si="5"/>
        <v>1</v>
      </c>
      <c r="W18" s="49">
        <f t="shared" si="5"/>
        <v>0</v>
      </c>
      <c r="X18" s="50">
        <f t="shared" si="5"/>
        <v>1</v>
      </c>
      <c r="Y18" s="51">
        <f t="shared" si="5"/>
        <v>2</v>
      </c>
      <c r="Z18" s="49">
        <f t="shared" si="5"/>
        <v>1</v>
      </c>
      <c r="AA18" s="50">
        <f t="shared" si="5"/>
        <v>1</v>
      </c>
      <c r="AB18" s="51">
        <f t="shared" si="5"/>
        <v>1</v>
      </c>
      <c r="AC18" s="49">
        <f t="shared" si="5"/>
        <v>3</v>
      </c>
      <c r="AD18" s="50">
        <f t="shared" si="5"/>
        <v>0</v>
      </c>
      <c r="AE18" s="51">
        <f t="shared" si="5"/>
        <v>1</v>
      </c>
      <c r="AF18" s="52" t="s">
        <v>10</v>
      </c>
      <c r="AG18" s="53"/>
      <c r="AH18" s="54"/>
      <c r="AI18" s="54"/>
      <c r="AJ18" s="54"/>
      <c r="AK18" s="54"/>
      <c r="AL18" s="54"/>
      <c r="AM18" s="54"/>
    </row>
    <row r="19" spans="1:39" ht="16.5" customHeight="1">
      <c r="A19" s="196"/>
      <c r="B19" s="157">
        <f>SUM(B18:D18)</f>
        <v>3</v>
      </c>
      <c r="C19" s="158"/>
      <c r="D19" s="159"/>
      <c r="E19" s="157">
        <f>SUM(E18:G18)</f>
        <v>3</v>
      </c>
      <c r="F19" s="158"/>
      <c r="G19" s="159"/>
      <c r="H19" s="157">
        <f>SUM(H18:J18)</f>
        <v>4</v>
      </c>
      <c r="I19" s="158"/>
      <c r="J19" s="159"/>
      <c r="K19" s="30"/>
      <c r="L19" s="31"/>
      <c r="M19" s="32"/>
      <c r="N19" s="157">
        <f>SUM(N18:P18)</f>
        <v>4</v>
      </c>
      <c r="O19" s="158"/>
      <c r="P19" s="159"/>
      <c r="Q19" s="157">
        <f>SUM(Q18:S18)</f>
        <v>4</v>
      </c>
      <c r="R19" s="158"/>
      <c r="S19" s="159"/>
      <c r="T19" s="157">
        <f>SUM(T18:V18)</f>
        <v>5</v>
      </c>
      <c r="U19" s="158"/>
      <c r="V19" s="159"/>
      <c r="W19" s="157">
        <f>SUM(W18:Y18)</f>
        <v>3</v>
      </c>
      <c r="X19" s="158"/>
      <c r="Y19" s="159"/>
      <c r="Z19" s="157">
        <f>SUM(Z18:AB18)</f>
        <v>3</v>
      </c>
      <c r="AA19" s="158"/>
      <c r="AB19" s="159"/>
      <c r="AC19" s="157">
        <f>SUM(AC18:AE18)</f>
        <v>4</v>
      </c>
      <c r="AD19" s="158"/>
      <c r="AE19" s="159"/>
      <c r="AF19" s="6" t="s">
        <v>17</v>
      </c>
      <c r="AG19" s="12">
        <f>SUM(B19:AE19)</f>
        <v>33</v>
      </c>
      <c r="AH19" s="4"/>
      <c r="AI19" s="4"/>
      <c r="AJ19" s="4"/>
      <c r="AK19" s="4"/>
      <c r="AL19" s="4"/>
      <c r="AM19" s="4"/>
    </row>
    <row r="20" spans="1:39" ht="16.5" customHeight="1">
      <c r="A20" s="194" t="s">
        <v>26</v>
      </c>
      <c r="B20" s="17">
        <v>2</v>
      </c>
      <c r="C20" s="18">
        <v>1</v>
      </c>
      <c r="D20" s="19"/>
      <c r="E20" s="17"/>
      <c r="F20" s="18">
        <v>2</v>
      </c>
      <c r="G20" s="19">
        <v>1</v>
      </c>
      <c r="H20" s="17">
        <v>2</v>
      </c>
      <c r="I20" s="18"/>
      <c r="J20" s="19">
        <v>1</v>
      </c>
      <c r="K20" s="17">
        <v>3</v>
      </c>
      <c r="L20" s="18"/>
      <c r="M20" s="19"/>
      <c r="N20" s="23"/>
      <c r="O20" s="24"/>
      <c r="P20" s="25"/>
      <c r="Q20" s="17"/>
      <c r="R20" s="18">
        <v>2</v>
      </c>
      <c r="S20" s="19">
        <v>1</v>
      </c>
      <c r="T20" s="17">
        <v>2</v>
      </c>
      <c r="U20" s="18">
        <v>1</v>
      </c>
      <c r="V20" s="19"/>
      <c r="W20" s="17">
        <v>1</v>
      </c>
      <c r="X20" s="18"/>
      <c r="Y20" s="19">
        <v>2</v>
      </c>
      <c r="Z20" s="17">
        <v>1</v>
      </c>
      <c r="AA20" s="18">
        <v>1</v>
      </c>
      <c r="AB20" s="19">
        <v>1</v>
      </c>
      <c r="AC20" s="17">
        <v>1</v>
      </c>
      <c r="AD20" s="18">
        <v>1</v>
      </c>
      <c r="AE20" s="19">
        <v>1</v>
      </c>
      <c r="AF20" s="5" t="s">
        <v>8</v>
      </c>
      <c r="AG20" s="11"/>
      <c r="AH20" s="4"/>
      <c r="AI20" s="4"/>
      <c r="AJ20" s="4"/>
      <c r="AK20" s="4"/>
      <c r="AL20" s="4"/>
      <c r="AM20" s="4"/>
    </row>
    <row r="21" spans="1:39" ht="16.5" customHeight="1">
      <c r="A21" s="195"/>
      <c r="B21" s="20"/>
      <c r="C21" s="21"/>
      <c r="D21" s="22"/>
      <c r="E21" s="20"/>
      <c r="F21" s="21"/>
      <c r="G21" s="22"/>
      <c r="H21" s="20"/>
      <c r="I21" s="21"/>
      <c r="J21" s="22">
        <v>1</v>
      </c>
      <c r="K21" s="20"/>
      <c r="L21" s="21">
        <v>1</v>
      </c>
      <c r="M21" s="22"/>
      <c r="N21" s="26"/>
      <c r="O21" s="27"/>
      <c r="P21" s="28"/>
      <c r="Q21" s="20">
        <v>1</v>
      </c>
      <c r="R21" s="21"/>
      <c r="S21" s="22"/>
      <c r="T21" s="20"/>
      <c r="U21" s="21"/>
      <c r="V21" s="22"/>
      <c r="W21" s="20"/>
      <c r="X21" s="21"/>
      <c r="Y21" s="22"/>
      <c r="Z21" s="20"/>
      <c r="AA21" s="21"/>
      <c r="AB21" s="22"/>
      <c r="AC21" s="20">
        <v>1</v>
      </c>
      <c r="AD21" s="21">
        <v>1</v>
      </c>
      <c r="AE21" s="22">
        <v>1</v>
      </c>
      <c r="AF21" s="5" t="s">
        <v>9</v>
      </c>
      <c r="AG21" s="11"/>
      <c r="AH21" s="4"/>
      <c r="AI21" s="4"/>
      <c r="AJ21" s="4"/>
      <c r="AK21" s="4"/>
      <c r="AL21" s="4"/>
      <c r="AM21" s="4"/>
    </row>
    <row r="22" spans="1:39" s="55" customFormat="1" ht="16.5" customHeight="1">
      <c r="A22" s="195"/>
      <c r="B22" s="49">
        <f aca="true" t="shared" si="6" ref="B22:M22">SUM(B20:B21)</f>
        <v>2</v>
      </c>
      <c r="C22" s="50">
        <f t="shared" si="6"/>
        <v>1</v>
      </c>
      <c r="D22" s="51">
        <f t="shared" si="6"/>
        <v>0</v>
      </c>
      <c r="E22" s="49">
        <f t="shared" si="6"/>
        <v>0</v>
      </c>
      <c r="F22" s="50">
        <f t="shared" si="6"/>
        <v>2</v>
      </c>
      <c r="G22" s="51">
        <f t="shared" si="6"/>
        <v>1</v>
      </c>
      <c r="H22" s="49">
        <f t="shared" si="6"/>
        <v>2</v>
      </c>
      <c r="I22" s="50">
        <f t="shared" si="6"/>
        <v>0</v>
      </c>
      <c r="J22" s="51">
        <f t="shared" si="6"/>
        <v>2</v>
      </c>
      <c r="K22" s="49">
        <f t="shared" si="6"/>
        <v>3</v>
      </c>
      <c r="L22" s="50">
        <f t="shared" si="6"/>
        <v>1</v>
      </c>
      <c r="M22" s="51">
        <f t="shared" si="6"/>
        <v>0</v>
      </c>
      <c r="N22" s="46"/>
      <c r="O22" s="47"/>
      <c r="P22" s="48"/>
      <c r="Q22" s="49">
        <f aca="true" t="shared" si="7" ref="Q22:AE22">SUM(Q20:Q21)</f>
        <v>1</v>
      </c>
      <c r="R22" s="50">
        <f t="shared" si="7"/>
        <v>2</v>
      </c>
      <c r="S22" s="51">
        <f t="shared" si="7"/>
        <v>1</v>
      </c>
      <c r="T22" s="49">
        <f t="shared" si="7"/>
        <v>2</v>
      </c>
      <c r="U22" s="50">
        <f t="shared" si="7"/>
        <v>1</v>
      </c>
      <c r="V22" s="51">
        <f t="shared" si="7"/>
        <v>0</v>
      </c>
      <c r="W22" s="49">
        <f t="shared" si="7"/>
        <v>1</v>
      </c>
      <c r="X22" s="50">
        <f t="shared" si="7"/>
        <v>0</v>
      </c>
      <c r="Y22" s="51">
        <f t="shared" si="7"/>
        <v>2</v>
      </c>
      <c r="Z22" s="49">
        <f t="shared" si="7"/>
        <v>1</v>
      </c>
      <c r="AA22" s="50">
        <f t="shared" si="7"/>
        <v>1</v>
      </c>
      <c r="AB22" s="51">
        <f t="shared" si="7"/>
        <v>1</v>
      </c>
      <c r="AC22" s="49">
        <f t="shared" si="7"/>
        <v>2</v>
      </c>
      <c r="AD22" s="50">
        <f t="shared" si="7"/>
        <v>2</v>
      </c>
      <c r="AE22" s="51">
        <f t="shared" si="7"/>
        <v>2</v>
      </c>
      <c r="AF22" s="52" t="s">
        <v>10</v>
      </c>
      <c r="AG22" s="53"/>
      <c r="AH22" s="54"/>
      <c r="AI22" s="54"/>
      <c r="AJ22" s="54"/>
      <c r="AK22" s="54"/>
      <c r="AL22" s="54"/>
      <c r="AM22" s="54"/>
    </row>
    <row r="23" spans="1:39" ht="16.5" customHeight="1">
      <c r="A23" s="196"/>
      <c r="B23" s="157">
        <f>SUM(B22:D22)</f>
        <v>3</v>
      </c>
      <c r="C23" s="158"/>
      <c r="D23" s="159"/>
      <c r="E23" s="157">
        <f>SUM(E22:G22)</f>
        <v>3</v>
      </c>
      <c r="F23" s="158"/>
      <c r="G23" s="159"/>
      <c r="H23" s="157">
        <f>SUM(H22:J22)</f>
        <v>4</v>
      </c>
      <c r="I23" s="158"/>
      <c r="J23" s="159"/>
      <c r="K23" s="157">
        <f>SUM(K22:M22)</f>
        <v>4</v>
      </c>
      <c r="L23" s="158"/>
      <c r="M23" s="159"/>
      <c r="N23" s="30"/>
      <c r="O23" s="31"/>
      <c r="P23" s="32"/>
      <c r="Q23" s="157">
        <f>SUM(Q22:S22)</f>
        <v>4</v>
      </c>
      <c r="R23" s="158"/>
      <c r="S23" s="159"/>
      <c r="T23" s="157">
        <f>SUM(T22:V22)</f>
        <v>3</v>
      </c>
      <c r="U23" s="158"/>
      <c r="V23" s="159"/>
      <c r="W23" s="157">
        <f>SUM(W22:Y22)</f>
        <v>3</v>
      </c>
      <c r="X23" s="158"/>
      <c r="Y23" s="159"/>
      <c r="Z23" s="157">
        <f>SUM(Z22:AB22)</f>
        <v>3</v>
      </c>
      <c r="AA23" s="158"/>
      <c r="AB23" s="159"/>
      <c r="AC23" s="157">
        <f>SUM(AC22:AE22)</f>
        <v>6</v>
      </c>
      <c r="AD23" s="158"/>
      <c r="AE23" s="159"/>
      <c r="AF23" s="6" t="s">
        <v>17</v>
      </c>
      <c r="AG23" s="12">
        <f>SUM(B23:AE23)</f>
        <v>33</v>
      </c>
      <c r="AH23" s="4"/>
      <c r="AI23" s="4"/>
      <c r="AJ23" s="4"/>
      <c r="AK23" s="4"/>
      <c r="AL23" s="4"/>
      <c r="AM23" s="4"/>
    </row>
    <row r="24" spans="1:39" ht="16.5" customHeight="1">
      <c r="A24" s="194" t="s">
        <v>1</v>
      </c>
      <c r="B24" s="17">
        <v>2</v>
      </c>
      <c r="C24" s="18"/>
      <c r="D24" s="19">
        <v>1</v>
      </c>
      <c r="E24" s="17"/>
      <c r="F24" s="18">
        <v>2</v>
      </c>
      <c r="G24" s="19">
        <v>1</v>
      </c>
      <c r="H24" s="17">
        <v>2</v>
      </c>
      <c r="I24" s="18"/>
      <c r="J24" s="19">
        <v>1</v>
      </c>
      <c r="K24" s="17">
        <v>2</v>
      </c>
      <c r="L24" s="18">
        <v>1</v>
      </c>
      <c r="M24" s="19"/>
      <c r="N24" s="17">
        <v>1</v>
      </c>
      <c r="O24" s="18">
        <v>2</v>
      </c>
      <c r="P24" s="19"/>
      <c r="Q24" s="23"/>
      <c r="R24" s="24"/>
      <c r="S24" s="25"/>
      <c r="T24" s="17">
        <v>2</v>
      </c>
      <c r="U24" s="18">
        <v>1</v>
      </c>
      <c r="V24" s="19"/>
      <c r="W24" s="17">
        <v>1</v>
      </c>
      <c r="X24" s="18">
        <v>1</v>
      </c>
      <c r="Y24" s="19">
        <v>1</v>
      </c>
      <c r="Z24" s="17">
        <v>2</v>
      </c>
      <c r="AA24" s="18">
        <v>1</v>
      </c>
      <c r="AB24" s="19"/>
      <c r="AC24" s="17">
        <v>1</v>
      </c>
      <c r="AD24" s="18"/>
      <c r="AE24" s="19">
        <v>2</v>
      </c>
      <c r="AF24" s="5" t="s">
        <v>8</v>
      </c>
      <c r="AG24" s="11"/>
      <c r="AH24" s="4"/>
      <c r="AI24" s="4"/>
      <c r="AJ24" s="4"/>
      <c r="AK24" s="4"/>
      <c r="AL24" s="4"/>
      <c r="AM24" s="4"/>
    </row>
    <row r="25" spans="1:39" ht="16.5" customHeight="1">
      <c r="A25" s="195"/>
      <c r="B25" s="20"/>
      <c r="C25" s="21"/>
      <c r="D25" s="22"/>
      <c r="E25" s="20"/>
      <c r="F25" s="21"/>
      <c r="G25" s="22"/>
      <c r="H25" s="20">
        <v>1</v>
      </c>
      <c r="I25" s="21"/>
      <c r="J25" s="22"/>
      <c r="K25" s="20"/>
      <c r="L25" s="21"/>
      <c r="M25" s="22">
        <v>1</v>
      </c>
      <c r="N25" s="20"/>
      <c r="O25" s="21"/>
      <c r="P25" s="22">
        <v>1</v>
      </c>
      <c r="Q25" s="26"/>
      <c r="R25" s="27"/>
      <c r="S25" s="28"/>
      <c r="T25" s="20"/>
      <c r="U25" s="21"/>
      <c r="V25" s="22"/>
      <c r="W25" s="20"/>
      <c r="X25" s="21"/>
      <c r="Y25" s="22"/>
      <c r="Z25" s="20"/>
      <c r="AA25" s="21"/>
      <c r="AB25" s="22"/>
      <c r="AC25" s="20"/>
      <c r="AD25" s="21"/>
      <c r="AE25" s="22">
        <v>1</v>
      </c>
      <c r="AF25" s="5" t="s">
        <v>9</v>
      </c>
      <c r="AG25" s="11"/>
      <c r="AH25" s="4"/>
      <c r="AI25" s="4"/>
      <c r="AJ25" s="4"/>
      <c r="AK25" s="4"/>
      <c r="AL25" s="4"/>
      <c r="AM25" s="4"/>
    </row>
    <row r="26" spans="1:39" s="55" customFormat="1" ht="16.5" customHeight="1">
      <c r="A26" s="195"/>
      <c r="B26" s="49">
        <f aca="true" t="shared" si="8" ref="B26:P26">SUM(B24:B25)</f>
        <v>2</v>
      </c>
      <c r="C26" s="50">
        <f t="shared" si="8"/>
        <v>0</v>
      </c>
      <c r="D26" s="51">
        <f t="shared" si="8"/>
        <v>1</v>
      </c>
      <c r="E26" s="49">
        <f t="shared" si="8"/>
        <v>0</v>
      </c>
      <c r="F26" s="50">
        <f t="shared" si="8"/>
        <v>2</v>
      </c>
      <c r="G26" s="51">
        <f t="shared" si="8"/>
        <v>1</v>
      </c>
      <c r="H26" s="49">
        <f t="shared" si="8"/>
        <v>3</v>
      </c>
      <c r="I26" s="50">
        <f t="shared" si="8"/>
        <v>0</v>
      </c>
      <c r="J26" s="51">
        <f t="shared" si="8"/>
        <v>1</v>
      </c>
      <c r="K26" s="49">
        <f t="shared" si="8"/>
        <v>2</v>
      </c>
      <c r="L26" s="50">
        <f t="shared" si="8"/>
        <v>1</v>
      </c>
      <c r="M26" s="51">
        <f t="shared" si="8"/>
        <v>1</v>
      </c>
      <c r="N26" s="49">
        <f t="shared" si="8"/>
        <v>1</v>
      </c>
      <c r="O26" s="50">
        <f t="shared" si="8"/>
        <v>2</v>
      </c>
      <c r="P26" s="51">
        <f t="shared" si="8"/>
        <v>1</v>
      </c>
      <c r="Q26" s="46"/>
      <c r="R26" s="47"/>
      <c r="S26" s="48"/>
      <c r="T26" s="49">
        <f aca="true" t="shared" si="9" ref="T26:AE26">SUM(T24:T25)</f>
        <v>2</v>
      </c>
      <c r="U26" s="50">
        <f t="shared" si="9"/>
        <v>1</v>
      </c>
      <c r="V26" s="51">
        <f t="shared" si="9"/>
        <v>0</v>
      </c>
      <c r="W26" s="49">
        <f t="shared" si="9"/>
        <v>1</v>
      </c>
      <c r="X26" s="50">
        <f t="shared" si="9"/>
        <v>1</v>
      </c>
      <c r="Y26" s="51">
        <f t="shared" si="9"/>
        <v>1</v>
      </c>
      <c r="Z26" s="49">
        <f t="shared" si="9"/>
        <v>2</v>
      </c>
      <c r="AA26" s="50">
        <f t="shared" si="9"/>
        <v>1</v>
      </c>
      <c r="AB26" s="51">
        <f t="shared" si="9"/>
        <v>0</v>
      </c>
      <c r="AC26" s="49">
        <f t="shared" si="9"/>
        <v>1</v>
      </c>
      <c r="AD26" s="50">
        <f t="shared" si="9"/>
        <v>0</v>
      </c>
      <c r="AE26" s="51">
        <f t="shared" si="9"/>
        <v>3</v>
      </c>
      <c r="AF26" s="52" t="s">
        <v>10</v>
      </c>
      <c r="AG26" s="53"/>
      <c r="AH26" s="54"/>
      <c r="AI26" s="54"/>
      <c r="AJ26" s="54"/>
      <c r="AK26" s="54"/>
      <c r="AL26" s="54"/>
      <c r="AM26" s="54"/>
    </row>
    <row r="27" spans="1:39" ht="16.5" customHeight="1">
      <c r="A27" s="196"/>
      <c r="B27" s="157">
        <f>SUM(B26:D26)</f>
        <v>3</v>
      </c>
      <c r="C27" s="158"/>
      <c r="D27" s="159"/>
      <c r="E27" s="157">
        <f>SUM(E26:G26)</f>
        <v>3</v>
      </c>
      <c r="F27" s="158"/>
      <c r="G27" s="159"/>
      <c r="H27" s="157">
        <f>SUM(H26:J26)</f>
        <v>4</v>
      </c>
      <c r="I27" s="158"/>
      <c r="J27" s="159"/>
      <c r="K27" s="157">
        <f>SUM(K26:M26)</f>
        <v>4</v>
      </c>
      <c r="L27" s="158"/>
      <c r="M27" s="159"/>
      <c r="N27" s="157">
        <f>SUM(N26:P26)</f>
        <v>4</v>
      </c>
      <c r="O27" s="158"/>
      <c r="P27" s="159"/>
      <c r="Q27" s="30"/>
      <c r="R27" s="31"/>
      <c r="S27" s="32"/>
      <c r="T27" s="157">
        <f>SUM(T26:V26)</f>
        <v>3</v>
      </c>
      <c r="U27" s="158"/>
      <c r="V27" s="159"/>
      <c r="W27" s="157">
        <f>SUM(W26:Y26)</f>
        <v>3</v>
      </c>
      <c r="X27" s="158"/>
      <c r="Y27" s="159"/>
      <c r="Z27" s="157">
        <f>SUM(Z26:AB26)</f>
        <v>3</v>
      </c>
      <c r="AA27" s="158"/>
      <c r="AB27" s="159"/>
      <c r="AC27" s="157">
        <f>SUM(AC26:AE26)</f>
        <v>4</v>
      </c>
      <c r="AD27" s="158"/>
      <c r="AE27" s="159"/>
      <c r="AF27" s="6" t="s">
        <v>17</v>
      </c>
      <c r="AG27" s="12">
        <f>SUM(B27:AE27)</f>
        <v>31</v>
      </c>
      <c r="AH27" s="4"/>
      <c r="AI27" s="4"/>
      <c r="AJ27" s="4"/>
      <c r="AK27" s="4"/>
      <c r="AL27" s="4"/>
      <c r="AM27" s="4"/>
    </row>
    <row r="28" spans="1:39" ht="16.5" customHeight="1">
      <c r="A28" s="194" t="s">
        <v>3</v>
      </c>
      <c r="B28" s="17">
        <v>1</v>
      </c>
      <c r="C28" s="18">
        <v>1</v>
      </c>
      <c r="D28" s="19">
        <v>1</v>
      </c>
      <c r="E28" s="17">
        <v>1</v>
      </c>
      <c r="F28" s="18">
        <v>1</v>
      </c>
      <c r="G28" s="19">
        <v>1</v>
      </c>
      <c r="H28" s="17"/>
      <c r="I28" s="18">
        <v>2</v>
      </c>
      <c r="J28" s="19">
        <v>1</v>
      </c>
      <c r="K28" s="17"/>
      <c r="L28" s="18">
        <v>1</v>
      </c>
      <c r="M28" s="19">
        <v>2</v>
      </c>
      <c r="N28" s="17"/>
      <c r="O28" s="18">
        <v>1</v>
      </c>
      <c r="P28" s="19">
        <v>2</v>
      </c>
      <c r="Q28" s="17"/>
      <c r="R28" s="18">
        <v>1</v>
      </c>
      <c r="S28" s="19">
        <v>2</v>
      </c>
      <c r="T28" s="23"/>
      <c r="U28" s="24"/>
      <c r="V28" s="25"/>
      <c r="W28" s="17"/>
      <c r="X28" s="18">
        <v>1</v>
      </c>
      <c r="Y28" s="19">
        <v>2</v>
      </c>
      <c r="Z28" s="17">
        <v>1</v>
      </c>
      <c r="AA28" s="18"/>
      <c r="AB28" s="19">
        <v>2</v>
      </c>
      <c r="AC28" s="17">
        <v>1</v>
      </c>
      <c r="AD28" s="18"/>
      <c r="AE28" s="19">
        <v>2</v>
      </c>
      <c r="AF28" s="5" t="s">
        <v>8</v>
      </c>
      <c r="AG28" s="11"/>
      <c r="AH28" s="4"/>
      <c r="AI28" s="4"/>
      <c r="AJ28" s="4"/>
      <c r="AK28" s="4"/>
      <c r="AL28" s="4"/>
      <c r="AM28" s="4"/>
    </row>
    <row r="29" spans="1:39" s="55" customFormat="1" ht="16.5" customHeight="1">
      <c r="A29" s="195"/>
      <c r="B29" s="20"/>
      <c r="C29" s="21">
        <v>1</v>
      </c>
      <c r="D29" s="22"/>
      <c r="E29" s="20">
        <v>2</v>
      </c>
      <c r="F29" s="21"/>
      <c r="G29" s="22">
        <v>1</v>
      </c>
      <c r="H29" s="20"/>
      <c r="I29" s="21"/>
      <c r="J29" s="22"/>
      <c r="K29" s="20">
        <v>1</v>
      </c>
      <c r="L29" s="21">
        <v>1</v>
      </c>
      <c r="M29" s="22"/>
      <c r="N29" s="20"/>
      <c r="O29" s="21"/>
      <c r="P29" s="22"/>
      <c r="Q29" s="20"/>
      <c r="R29" s="21"/>
      <c r="S29" s="22"/>
      <c r="T29" s="26"/>
      <c r="U29" s="27"/>
      <c r="V29" s="28"/>
      <c r="W29" s="20"/>
      <c r="X29" s="21"/>
      <c r="Y29" s="22">
        <v>1</v>
      </c>
      <c r="Z29" s="20"/>
      <c r="AA29" s="21">
        <v>1</v>
      </c>
      <c r="AB29" s="22"/>
      <c r="AC29" s="20"/>
      <c r="AD29" s="21"/>
      <c r="AE29" s="22"/>
      <c r="AF29" s="57" t="s">
        <v>9</v>
      </c>
      <c r="AG29" s="53"/>
      <c r="AH29" s="54"/>
      <c r="AI29" s="54"/>
      <c r="AJ29" s="54"/>
      <c r="AK29" s="54"/>
      <c r="AL29" s="54"/>
      <c r="AM29" s="54"/>
    </row>
    <row r="30" spans="1:39" ht="16.5" customHeight="1">
      <c r="A30" s="195"/>
      <c r="B30" s="49">
        <f aca="true" t="shared" si="10" ref="B30:S30">SUM(B28:B29)</f>
        <v>1</v>
      </c>
      <c r="C30" s="50">
        <f t="shared" si="10"/>
        <v>2</v>
      </c>
      <c r="D30" s="51">
        <f t="shared" si="10"/>
        <v>1</v>
      </c>
      <c r="E30" s="49">
        <f t="shared" si="10"/>
        <v>3</v>
      </c>
      <c r="F30" s="50">
        <f t="shared" si="10"/>
        <v>1</v>
      </c>
      <c r="G30" s="51">
        <f t="shared" si="10"/>
        <v>2</v>
      </c>
      <c r="H30" s="49">
        <f t="shared" si="10"/>
        <v>0</v>
      </c>
      <c r="I30" s="50">
        <f t="shared" si="10"/>
        <v>2</v>
      </c>
      <c r="J30" s="51">
        <f t="shared" si="10"/>
        <v>1</v>
      </c>
      <c r="K30" s="49">
        <f t="shared" si="10"/>
        <v>1</v>
      </c>
      <c r="L30" s="50">
        <f t="shared" si="10"/>
        <v>2</v>
      </c>
      <c r="M30" s="51">
        <f t="shared" si="10"/>
        <v>2</v>
      </c>
      <c r="N30" s="49">
        <f t="shared" si="10"/>
        <v>0</v>
      </c>
      <c r="O30" s="50">
        <f t="shared" si="10"/>
        <v>1</v>
      </c>
      <c r="P30" s="51">
        <f t="shared" si="10"/>
        <v>2</v>
      </c>
      <c r="Q30" s="49">
        <f t="shared" si="10"/>
        <v>0</v>
      </c>
      <c r="R30" s="50">
        <f t="shared" si="10"/>
        <v>1</v>
      </c>
      <c r="S30" s="51">
        <f t="shared" si="10"/>
        <v>2</v>
      </c>
      <c r="T30" s="29"/>
      <c r="U30" s="27"/>
      <c r="V30" s="28"/>
      <c r="W30" s="49">
        <f aca="true" t="shared" si="11" ref="W30:AE30">SUM(W28:W29)</f>
        <v>0</v>
      </c>
      <c r="X30" s="50">
        <f t="shared" si="11"/>
        <v>1</v>
      </c>
      <c r="Y30" s="51">
        <f t="shared" si="11"/>
        <v>3</v>
      </c>
      <c r="Z30" s="49">
        <f t="shared" si="11"/>
        <v>1</v>
      </c>
      <c r="AA30" s="50">
        <f t="shared" si="11"/>
        <v>1</v>
      </c>
      <c r="AB30" s="51">
        <f t="shared" si="11"/>
        <v>2</v>
      </c>
      <c r="AC30" s="49">
        <f t="shared" si="11"/>
        <v>1</v>
      </c>
      <c r="AD30" s="50">
        <f t="shared" si="11"/>
        <v>0</v>
      </c>
      <c r="AE30" s="51">
        <f t="shared" si="11"/>
        <v>2</v>
      </c>
      <c r="AF30" s="10" t="s">
        <v>10</v>
      </c>
      <c r="AG30" s="11"/>
      <c r="AH30" s="4"/>
      <c r="AI30" s="4"/>
      <c r="AJ30" s="4"/>
      <c r="AK30" s="4"/>
      <c r="AL30" s="4"/>
      <c r="AM30" s="4"/>
    </row>
    <row r="31" spans="1:39" ht="16.5" customHeight="1">
      <c r="A31" s="196"/>
      <c r="B31" s="157">
        <f>SUM(B30:D30)</f>
        <v>4</v>
      </c>
      <c r="C31" s="158"/>
      <c r="D31" s="159"/>
      <c r="E31" s="157">
        <f>SUM(E30:G30)</f>
        <v>6</v>
      </c>
      <c r="F31" s="158"/>
      <c r="G31" s="159"/>
      <c r="H31" s="157">
        <f>SUM(H30:J30)</f>
        <v>3</v>
      </c>
      <c r="I31" s="158"/>
      <c r="J31" s="159"/>
      <c r="K31" s="157">
        <f>SUM(K30:M30)</f>
        <v>5</v>
      </c>
      <c r="L31" s="158"/>
      <c r="M31" s="159"/>
      <c r="N31" s="157">
        <f>SUM(N30:P30)</f>
        <v>3</v>
      </c>
      <c r="O31" s="158"/>
      <c r="P31" s="159"/>
      <c r="Q31" s="157">
        <f>SUM(Q30:S30)</f>
        <v>3</v>
      </c>
      <c r="R31" s="158"/>
      <c r="S31" s="159"/>
      <c r="T31" s="30"/>
      <c r="U31" s="31"/>
      <c r="V31" s="32"/>
      <c r="W31" s="157">
        <f>SUM(W30:Y30)</f>
        <v>4</v>
      </c>
      <c r="X31" s="158"/>
      <c r="Y31" s="159"/>
      <c r="Z31" s="157">
        <f>SUM(Z30:AB30)</f>
        <v>4</v>
      </c>
      <c r="AA31" s="158"/>
      <c r="AB31" s="159"/>
      <c r="AC31" s="157">
        <f>SUM(AC30:AE30)</f>
        <v>3</v>
      </c>
      <c r="AD31" s="158"/>
      <c r="AE31" s="159"/>
      <c r="AF31" s="6" t="s">
        <v>17</v>
      </c>
      <c r="AG31" s="12">
        <f>SUM(B31:AE31)</f>
        <v>35</v>
      </c>
      <c r="AH31" s="4"/>
      <c r="AI31" s="4"/>
      <c r="AJ31" s="4"/>
      <c r="AK31" s="4"/>
      <c r="AL31" s="4"/>
      <c r="AM31" s="4"/>
    </row>
    <row r="32" spans="1:39" ht="16.5" customHeight="1">
      <c r="A32" s="200" t="s">
        <v>13</v>
      </c>
      <c r="B32" s="17">
        <v>3</v>
      </c>
      <c r="C32" s="18"/>
      <c r="D32" s="19"/>
      <c r="E32" s="17">
        <v>1</v>
      </c>
      <c r="F32" s="18"/>
      <c r="G32" s="19">
        <v>2</v>
      </c>
      <c r="H32" s="17">
        <v>1</v>
      </c>
      <c r="I32" s="18">
        <v>2</v>
      </c>
      <c r="J32" s="19"/>
      <c r="K32" s="17">
        <v>2</v>
      </c>
      <c r="L32" s="18">
        <v>1</v>
      </c>
      <c r="M32" s="19"/>
      <c r="N32" s="17">
        <v>2</v>
      </c>
      <c r="O32" s="18"/>
      <c r="P32" s="19">
        <v>1</v>
      </c>
      <c r="Q32" s="17">
        <v>1</v>
      </c>
      <c r="R32" s="18">
        <v>1</v>
      </c>
      <c r="S32" s="19">
        <v>1</v>
      </c>
      <c r="T32" s="17">
        <v>2</v>
      </c>
      <c r="U32" s="18">
        <v>1</v>
      </c>
      <c r="V32" s="19"/>
      <c r="W32" s="23"/>
      <c r="X32" s="24"/>
      <c r="Y32" s="25"/>
      <c r="Z32" s="17">
        <v>2</v>
      </c>
      <c r="AA32" s="18"/>
      <c r="AB32" s="19">
        <v>1</v>
      </c>
      <c r="AC32" s="17"/>
      <c r="AD32" s="18">
        <v>1</v>
      </c>
      <c r="AE32" s="19">
        <v>2</v>
      </c>
      <c r="AF32" s="5" t="s">
        <v>8</v>
      </c>
      <c r="AG32" s="11"/>
      <c r="AH32" s="4"/>
      <c r="AI32" s="4"/>
      <c r="AJ32" s="4"/>
      <c r="AK32" s="4"/>
      <c r="AL32" s="4"/>
      <c r="AM32" s="4"/>
    </row>
    <row r="33" spans="1:39" ht="16.5" customHeight="1">
      <c r="A33" s="201"/>
      <c r="B33" s="20"/>
      <c r="C33" s="21">
        <v>1</v>
      </c>
      <c r="D33" s="22"/>
      <c r="E33" s="20"/>
      <c r="F33" s="21"/>
      <c r="G33" s="22">
        <v>1</v>
      </c>
      <c r="H33" s="20"/>
      <c r="I33" s="21"/>
      <c r="J33" s="22"/>
      <c r="K33" s="20"/>
      <c r="L33" s="21"/>
      <c r="M33" s="22"/>
      <c r="N33" s="20"/>
      <c r="O33" s="21"/>
      <c r="P33" s="22"/>
      <c r="Q33" s="20"/>
      <c r="R33" s="21"/>
      <c r="S33" s="22"/>
      <c r="T33" s="20">
        <v>1</v>
      </c>
      <c r="U33" s="21"/>
      <c r="V33" s="22"/>
      <c r="W33" s="26"/>
      <c r="X33" s="27"/>
      <c r="Y33" s="28"/>
      <c r="Z33" s="20"/>
      <c r="AA33" s="21"/>
      <c r="AB33" s="22">
        <v>1</v>
      </c>
      <c r="AC33" s="20"/>
      <c r="AD33" s="21">
        <v>1</v>
      </c>
      <c r="AE33" s="22"/>
      <c r="AF33" s="5" t="s">
        <v>9</v>
      </c>
      <c r="AG33" s="11"/>
      <c r="AH33" s="4"/>
      <c r="AI33" s="4"/>
      <c r="AJ33" s="4"/>
      <c r="AK33" s="4"/>
      <c r="AL33" s="4"/>
      <c r="AM33" s="4"/>
    </row>
    <row r="34" spans="1:39" s="55" customFormat="1" ht="16.5" customHeight="1">
      <c r="A34" s="201"/>
      <c r="B34" s="49">
        <f aca="true" t="shared" si="12" ref="B34:V34">SUM(B32:B33)</f>
        <v>3</v>
      </c>
      <c r="C34" s="50">
        <f t="shared" si="12"/>
        <v>1</v>
      </c>
      <c r="D34" s="51">
        <f t="shared" si="12"/>
        <v>0</v>
      </c>
      <c r="E34" s="49">
        <f t="shared" si="12"/>
        <v>1</v>
      </c>
      <c r="F34" s="50">
        <f t="shared" si="12"/>
        <v>0</v>
      </c>
      <c r="G34" s="51">
        <f t="shared" si="12"/>
        <v>3</v>
      </c>
      <c r="H34" s="49">
        <f t="shared" si="12"/>
        <v>1</v>
      </c>
      <c r="I34" s="50">
        <f t="shared" si="12"/>
        <v>2</v>
      </c>
      <c r="J34" s="51">
        <f t="shared" si="12"/>
        <v>0</v>
      </c>
      <c r="K34" s="49">
        <f t="shared" si="12"/>
        <v>2</v>
      </c>
      <c r="L34" s="50">
        <f t="shared" si="12"/>
        <v>1</v>
      </c>
      <c r="M34" s="51">
        <f t="shared" si="12"/>
        <v>0</v>
      </c>
      <c r="N34" s="49">
        <f t="shared" si="12"/>
        <v>2</v>
      </c>
      <c r="O34" s="50">
        <f t="shared" si="12"/>
        <v>0</v>
      </c>
      <c r="P34" s="51">
        <f t="shared" si="12"/>
        <v>1</v>
      </c>
      <c r="Q34" s="49">
        <f t="shared" si="12"/>
        <v>1</v>
      </c>
      <c r="R34" s="50">
        <f t="shared" si="12"/>
        <v>1</v>
      </c>
      <c r="S34" s="51">
        <f t="shared" si="12"/>
        <v>1</v>
      </c>
      <c r="T34" s="49">
        <f t="shared" si="12"/>
        <v>3</v>
      </c>
      <c r="U34" s="50">
        <f t="shared" si="12"/>
        <v>1</v>
      </c>
      <c r="V34" s="51">
        <f t="shared" si="12"/>
        <v>0</v>
      </c>
      <c r="W34" s="46"/>
      <c r="X34" s="47"/>
      <c r="Y34" s="48"/>
      <c r="Z34" s="49">
        <f aca="true" t="shared" si="13" ref="Z34:AE34">SUM(Z32:Z33)</f>
        <v>2</v>
      </c>
      <c r="AA34" s="50">
        <f t="shared" si="13"/>
        <v>0</v>
      </c>
      <c r="AB34" s="51">
        <f t="shared" si="13"/>
        <v>2</v>
      </c>
      <c r="AC34" s="49">
        <f t="shared" si="13"/>
        <v>0</v>
      </c>
      <c r="AD34" s="50">
        <f t="shared" si="13"/>
        <v>2</v>
      </c>
      <c r="AE34" s="51">
        <f t="shared" si="13"/>
        <v>2</v>
      </c>
      <c r="AF34" s="52" t="s">
        <v>10</v>
      </c>
      <c r="AG34" s="53"/>
      <c r="AH34" s="54"/>
      <c r="AI34" s="54"/>
      <c r="AJ34" s="54"/>
      <c r="AK34" s="54"/>
      <c r="AL34" s="54"/>
      <c r="AM34" s="54"/>
    </row>
    <row r="35" spans="1:39" ht="16.5" customHeight="1">
      <c r="A35" s="202"/>
      <c r="B35" s="157">
        <f>SUM(B34:D34)</f>
        <v>4</v>
      </c>
      <c r="C35" s="160"/>
      <c r="D35" s="161"/>
      <c r="E35" s="157">
        <f>SUM(E34:G34)</f>
        <v>4</v>
      </c>
      <c r="F35" s="160"/>
      <c r="G35" s="161"/>
      <c r="H35" s="157">
        <f>SUM(H34:J34)</f>
        <v>3</v>
      </c>
      <c r="I35" s="160"/>
      <c r="J35" s="161"/>
      <c r="K35" s="157">
        <f>SUM(K34:M34)</f>
        <v>3</v>
      </c>
      <c r="L35" s="160"/>
      <c r="M35" s="161"/>
      <c r="N35" s="157">
        <f>SUM(N34:P34)</f>
        <v>3</v>
      </c>
      <c r="O35" s="160"/>
      <c r="P35" s="161"/>
      <c r="Q35" s="157">
        <f>SUM(Q34:S34)</f>
        <v>3</v>
      </c>
      <c r="R35" s="160"/>
      <c r="S35" s="161"/>
      <c r="T35" s="157">
        <f>SUM(T34:V34)</f>
        <v>4</v>
      </c>
      <c r="U35" s="160"/>
      <c r="V35" s="161"/>
      <c r="W35" s="30"/>
      <c r="X35" s="31"/>
      <c r="Y35" s="32"/>
      <c r="Z35" s="157">
        <f>SUM(Z34:AB34)</f>
        <v>4</v>
      </c>
      <c r="AA35" s="160"/>
      <c r="AB35" s="161"/>
      <c r="AC35" s="157">
        <f>SUM(AC34:AE34)</f>
        <v>4</v>
      </c>
      <c r="AD35" s="160"/>
      <c r="AE35" s="161"/>
      <c r="AF35" s="6" t="s">
        <v>17</v>
      </c>
      <c r="AG35" s="12">
        <f>SUM(B35:AE35)</f>
        <v>32</v>
      </c>
      <c r="AH35" s="4"/>
      <c r="AI35" s="4"/>
      <c r="AJ35" s="4"/>
      <c r="AK35" s="4"/>
      <c r="AL35" s="4"/>
      <c r="AM35" s="4"/>
    </row>
    <row r="36" spans="1:39" ht="16.5" customHeight="1">
      <c r="A36" s="194" t="s">
        <v>27</v>
      </c>
      <c r="B36" s="17">
        <v>3</v>
      </c>
      <c r="C36" s="18"/>
      <c r="D36" s="19"/>
      <c r="E36" s="17">
        <v>1</v>
      </c>
      <c r="F36" s="18">
        <v>1</v>
      </c>
      <c r="G36" s="19">
        <v>1</v>
      </c>
      <c r="H36" s="17">
        <v>2</v>
      </c>
      <c r="I36" s="18">
        <v>1</v>
      </c>
      <c r="J36" s="19"/>
      <c r="K36" s="17">
        <v>1</v>
      </c>
      <c r="L36" s="18">
        <v>1</v>
      </c>
      <c r="M36" s="19">
        <v>1</v>
      </c>
      <c r="N36" s="17">
        <v>1</v>
      </c>
      <c r="O36" s="18">
        <v>1</v>
      </c>
      <c r="P36" s="19">
        <v>1</v>
      </c>
      <c r="Q36" s="17"/>
      <c r="R36" s="18">
        <v>1</v>
      </c>
      <c r="S36" s="19">
        <v>2</v>
      </c>
      <c r="T36" s="17">
        <v>2</v>
      </c>
      <c r="U36" s="18"/>
      <c r="V36" s="19">
        <v>1</v>
      </c>
      <c r="W36" s="17">
        <v>1</v>
      </c>
      <c r="X36" s="18"/>
      <c r="Y36" s="19">
        <v>2</v>
      </c>
      <c r="Z36" s="23"/>
      <c r="AA36" s="24"/>
      <c r="AB36" s="25"/>
      <c r="AC36" s="17">
        <v>3</v>
      </c>
      <c r="AD36" s="18"/>
      <c r="AE36" s="19"/>
      <c r="AF36" s="5" t="s">
        <v>8</v>
      </c>
      <c r="AG36" s="13"/>
      <c r="AH36" s="4"/>
      <c r="AI36" s="4"/>
      <c r="AJ36" s="4"/>
      <c r="AK36" s="4"/>
      <c r="AL36" s="4"/>
      <c r="AM36" s="4"/>
    </row>
    <row r="37" spans="1:39" ht="16.5" customHeight="1">
      <c r="A37" s="195"/>
      <c r="B37" s="20"/>
      <c r="C37" s="21">
        <v>1</v>
      </c>
      <c r="D37" s="22"/>
      <c r="E37" s="20"/>
      <c r="F37" s="21">
        <v>1</v>
      </c>
      <c r="G37" s="22"/>
      <c r="H37" s="20"/>
      <c r="I37" s="21"/>
      <c r="J37" s="22"/>
      <c r="K37" s="20"/>
      <c r="L37" s="21"/>
      <c r="M37" s="22"/>
      <c r="N37" s="20"/>
      <c r="O37" s="21"/>
      <c r="P37" s="22"/>
      <c r="Q37" s="20"/>
      <c r="R37" s="21"/>
      <c r="S37" s="22"/>
      <c r="T37" s="20"/>
      <c r="U37" s="21">
        <v>1</v>
      </c>
      <c r="V37" s="22"/>
      <c r="W37" s="20">
        <v>1</v>
      </c>
      <c r="X37" s="21"/>
      <c r="Y37" s="22"/>
      <c r="Z37" s="26"/>
      <c r="AA37" s="27"/>
      <c r="AB37" s="28"/>
      <c r="AC37" s="20"/>
      <c r="AD37" s="21"/>
      <c r="AE37" s="22">
        <v>2</v>
      </c>
      <c r="AF37" s="5" t="s">
        <v>9</v>
      </c>
      <c r="AG37" s="11"/>
      <c r="AH37" s="4"/>
      <c r="AI37" s="4"/>
      <c r="AJ37" s="4"/>
      <c r="AK37" s="4"/>
      <c r="AL37" s="4"/>
      <c r="AM37" s="4"/>
    </row>
    <row r="38" spans="1:39" s="55" customFormat="1" ht="16.5" customHeight="1">
      <c r="A38" s="195"/>
      <c r="B38" s="49">
        <f aca="true" t="shared" si="14" ref="B38:Y38">SUM(B36:B37)</f>
        <v>3</v>
      </c>
      <c r="C38" s="50">
        <f t="shared" si="14"/>
        <v>1</v>
      </c>
      <c r="D38" s="51">
        <f t="shared" si="14"/>
        <v>0</v>
      </c>
      <c r="E38" s="49">
        <f t="shared" si="14"/>
        <v>1</v>
      </c>
      <c r="F38" s="50">
        <f t="shared" si="14"/>
        <v>2</v>
      </c>
      <c r="G38" s="51">
        <f t="shared" si="14"/>
        <v>1</v>
      </c>
      <c r="H38" s="49">
        <f t="shared" si="14"/>
        <v>2</v>
      </c>
      <c r="I38" s="50">
        <f t="shared" si="14"/>
        <v>1</v>
      </c>
      <c r="J38" s="51">
        <f t="shared" si="14"/>
        <v>0</v>
      </c>
      <c r="K38" s="49">
        <f t="shared" si="14"/>
        <v>1</v>
      </c>
      <c r="L38" s="50">
        <f t="shared" si="14"/>
        <v>1</v>
      </c>
      <c r="M38" s="51">
        <f t="shared" si="14"/>
        <v>1</v>
      </c>
      <c r="N38" s="49">
        <f t="shared" si="14"/>
        <v>1</v>
      </c>
      <c r="O38" s="50">
        <f t="shared" si="14"/>
        <v>1</v>
      </c>
      <c r="P38" s="51">
        <f t="shared" si="14"/>
        <v>1</v>
      </c>
      <c r="Q38" s="49">
        <f t="shared" si="14"/>
        <v>0</v>
      </c>
      <c r="R38" s="50">
        <f t="shared" si="14"/>
        <v>1</v>
      </c>
      <c r="S38" s="51">
        <f t="shared" si="14"/>
        <v>2</v>
      </c>
      <c r="T38" s="49">
        <f t="shared" si="14"/>
        <v>2</v>
      </c>
      <c r="U38" s="50">
        <f t="shared" si="14"/>
        <v>1</v>
      </c>
      <c r="V38" s="51">
        <f t="shared" si="14"/>
        <v>1</v>
      </c>
      <c r="W38" s="49">
        <f t="shared" si="14"/>
        <v>2</v>
      </c>
      <c r="X38" s="50">
        <f t="shared" si="14"/>
        <v>0</v>
      </c>
      <c r="Y38" s="51">
        <f t="shared" si="14"/>
        <v>2</v>
      </c>
      <c r="Z38" s="46"/>
      <c r="AA38" s="47"/>
      <c r="AB38" s="48"/>
      <c r="AC38" s="49">
        <f>SUM(AC36:AC37)</f>
        <v>3</v>
      </c>
      <c r="AD38" s="50">
        <f>SUM(AD36:AD37)</f>
        <v>0</v>
      </c>
      <c r="AE38" s="51">
        <f>SUM(AE36:AE37)</f>
        <v>2</v>
      </c>
      <c r="AF38" s="52" t="s">
        <v>10</v>
      </c>
      <c r="AG38" s="53"/>
      <c r="AH38" s="54"/>
      <c r="AI38" s="54"/>
      <c r="AJ38" s="54"/>
      <c r="AK38" s="54"/>
      <c r="AL38" s="54"/>
      <c r="AM38" s="54"/>
    </row>
    <row r="39" spans="1:39" ht="16.5" customHeight="1">
      <c r="A39" s="196"/>
      <c r="B39" s="157">
        <f>SUM(B38:D38)</f>
        <v>4</v>
      </c>
      <c r="C39" s="158"/>
      <c r="D39" s="159"/>
      <c r="E39" s="157">
        <f>SUM(E38:G38)</f>
        <v>4</v>
      </c>
      <c r="F39" s="158"/>
      <c r="G39" s="159"/>
      <c r="H39" s="157">
        <f>SUM(H38:J38)</f>
        <v>3</v>
      </c>
      <c r="I39" s="158"/>
      <c r="J39" s="159"/>
      <c r="K39" s="157">
        <f>SUM(K38:M38)</f>
        <v>3</v>
      </c>
      <c r="L39" s="158"/>
      <c r="M39" s="159"/>
      <c r="N39" s="157">
        <f>SUM(N38:P38)</f>
        <v>3</v>
      </c>
      <c r="O39" s="158"/>
      <c r="P39" s="159"/>
      <c r="Q39" s="157">
        <f>SUM(Q38:S38)</f>
        <v>3</v>
      </c>
      <c r="R39" s="158"/>
      <c r="S39" s="159"/>
      <c r="T39" s="157">
        <f>SUM(T38:V38)</f>
        <v>4</v>
      </c>
      <c r="U39" s="158"/>
      <c r="V39" s="159"/>
      <c r="W39" s="157">
        <f>SUM(W38:Y38)</f>
        <v>4</v>
      </c>
      <c r="X39" s="158"/>
      <c r="Y39" s="159"/>
      <c r="Z39" s="30"/>
      <c r="AA39" s="31"/>
      <c r="AB39" s="32"/>
      <c r="AC39" s="157">
        <f>SUM(AC38:AE38)</f>
        <v>5</v>
      </c>
      <c r="AD39" s="158"/>
      <c r="AE39" s="159"/>
      <c r="AF39" s="6" t="s">
        <v>17</v>
      </c>
      <c r="AG39" s="12">
        <f>SUM(B39:AE39)</f>
        <v>33</v>
      </c>
      <c r="AH39" s="4"/>
      <c r="AI39" s="4"/>
      <c r="AJ39" s="4"/>
      <c r="AK39" s="4"/>
      <c r="AL39" s="4"/>
      <c r="AM39" s="4"/>
    </row>
    <row r="40" spans="1:39" ht="16.5" customHeight="1">
      <c r="A40" s="194" t="s">
        <v>12</v>
      </c>
      <c r="B40" s="17">
        <v>2</v>
      </c>
      <c r="C40" s="18"/>
      <c r="D40" s="19">
        <v>1</v>
      </c>
      <c r="E40" s="17"/>
      <c r="F40" s="18">
        <v>1</v>
      </c>
      <c r="G40" s="19">
        <v>2</v>
      </c>
      <c r="H40" s="17">
        <v>1</v>
      </c>
      <c r="I40" s="18"/>
      <c r="J40" s="19">
        <v>2</v>
      </c>
      <c r="K40" s="17"/>
      <c r="L40" s="18"/>
      <c r="M40" s="19">
        <v>3</v>
      </c>
      <c r="N40" s="17">
        <v>1</v>
      </c>
      <c r="O40" s="18">
        <v>1</v>
      </c>
      <c r="P40" s="19">
        <v>1</v>
      </c>
      <c r="Q40" s="17">
        <v>2</v>
      </c>
      <c r="R40" s="18"/>
      <c r="S40" s="19">
        <v>1</v>
      </c>
      <c r="T40" s="17">
        <v>2</v>
      </c>
      <c r="U40" s="18"/>
      <c r="V40" s="19">
        <v>1</v>
      </c>
      <c r="W40" s="17">
        <v>2</v>
      </c>
      <c r="X40" s="18">
        <v>1</v>
      </c>
      <c r="Y40" s="19"/>
      <c r="Z40" s="17"/>
      <c r="AA40" s="18"/>
      <c r="AB40" s="19">
        <v>3</v>
      </c>
      <c r="AC40" s="23"/>
      <c r="AD40" s="24"/>
      <c r="AE40" s="25"/>
      <c r="AF40" s="5" t="s">
        <v>8</v>
      </c>
      <c r="AG40" s="11"/>
      <c r="AH40" s="4"/>
      <c r="AI40" s="4"/>
      <c r="AJ40" s="4"/>
      <c r="AK40" s="4"/>
      <c r="AL40" s="4"/>
      <c r="AM40" s="4"/>
    </row>
    <row r="41" spans="1:39" ht="16.5" customHeight="1">
      <c r="A41" s="195"/>
      <c r="B41" s="20"/>
      <c r="C41" s="21"/>
      <c r="D41" s="22"/>
      <c r="E41" s="20"/>
      <c r="F41" s="21">
        <v>1</v>
      </c>
      <c r="G41" s="22"/>
      <c r="H41" s="20"/>
      <c r="I41" s="21">
        <v>1</v>
      </c>
      <c r="J41" s="22"/>
      <c r="K41" s="20">
        <v>1</v>
      </c>
      <c r="L41" s="21"/>
      <c r="M41" s="22"/>
      <c r="N41" s="20">
        <v>1</v>
      </c>
      <c r="O41" s="21">
        <v>1</v>
      </c>
      <c r="P41" s="22">
        <v>1</v>
      </c>
      <c r="Q41" s="20">
        <v>1</v>
      </c>
      <c r="R41" s="21"/>
      <c r="S41" s="22"/>
      <c r="T41" s="20"/>
      <c r="U41" s="21"/>
      <c r="V41" s="22"/>
      <c r="W41" s="20"/>
      <c r="X41" s="21">
        <v>1</v>
      </c>
      <c r="Y41" s="22"/>
      <c r="Z41" s="20">
        <v>2</v>
      </c>
      <c r="AA41" s="21"/>
      <c r="AB41" s="22"/>
      <c r="AC41" s="26"/>
      <c r="AD41" s="27"/>
      <c r="AE41" s="28"/>
      <c r="AF41" s="5" t="s">
        <v>9</v>
      </c>
      <c r="AG41" s="11"/>
      <c r="AH41" s="4"/>
      <c r="AI41" s="4"/>
      <c r="AJ41" s="4"/>
      <c r="AK41" s="4"/>
      <c r="AL41" s="4"/>
      <c r="AM41" s="4"/>
    </row>
    <row r="42" spans="1:39" s="55" customFormat="1" ht="16.5" customHeight="1">
      <c r="A42" s="195"/>
      <c r="B42" s="49">
        <f aca="true" t="shared" si="15" ref="B42:AB42">SUM(B40:B41)</f>
        <v>2</v>
      </c>
      <c r="C42" s="50">
        <f t="shared" si="15"/>
        <v>0</v>
      </c>
      <c r="D42" s="51">
        <f t="shared" si="15"/>
        <v>1</v>
      </c>
      <c r="E42" s="49">
        <f t="shared" si="15"/>
        <v>0</v>
      </c>
      <c r="F42" s="50">
        <f t="shared" si="15"/>
        <v>2</v>
      </c>
      <c r="G42" s="51">
        <f t="shared" si="15"/>
        <v>2</v>
      </c>
      <c r="H42" s="49">
        <f t="shared" si="15"/>
        <v>1</v>
      </c>
      <c r="I42" s="50">
        <f t="shared" si="15"/>
        <v>1</v>
      </c>
      <c r="J42" s="51">
        <f t="shared" si="15"/>
        <v>2</v>
      </c>
      <c r="K42" s="49">
        <f t="shared" si="15"/>
        <v>1</v>
      </c>
      <c r="L42" s="50">
        <f t="shared" si="15"/>
        <v>0</v>
      </c>
      <c r="M42" s="51">
        <f t="shared" si="15"/>
        <v>3</v>
      </c>
      <c r="N42" s="49">
        <f t="shared" si="15"/>
        <v>2</v>
      </c>
      <c r="O42" s="50">
        <f t="shared" si="15"/>
        <v>2</v>
      </c>
      <c r="P42" s="51">
        <f t="shared" si="15"/>
        <v>2</v>
      </c>
      <c r="Q42" s="49">
        <f t="shared" si="15"/>
        <v>3</v>
      </c>
      <c r="R42" s="50">
        <f t="shared" si="15"/>
        <v>0</v>
      </c>
      <c r="S42" s="51">
        <f t="shared" si="15"/>
        <v>1</v>
      </c>
      <c r="T42" s="49">
        <f t="shared" si="15"/>
        <v>2</v>
      </c>
      <c r="U42" s="50">
        <f t="shared" si="15"/>
        <v>0</v>
      </c>
      <c r="V42" s="51">
        <f t="shared" si="15"/>
        <v>1</v>
      </c>
      <c r="W42" s="49">
        <f t="shared" si="15"/>
        <v>2</v>
      </c>
      <c r="X42" s="50">
        <f t="shared" si="15"/>
        <v>2</v>
      </c>
      <c r="Y42" s="51">
        <f t="shared" si="15"/>
        <v>0</v>
      </c>
      <c r="Z42" s="49">
        <f t="shared" si="15"/>
        <v>2</v>
      </c>
      <c r="AA42" s="50">
        <f t="shared" si="15"/>
        <v>0</v>
      </c>
      <c r="AB42" s="51">
        <f t="shared" si="15"/>
        <v>3</v>
      </c>
      <c r="AC42" s="46"/>
      <c r="AD42" s="47"/>
      <c r="AE42" s="48"/>
      <c r="AF42" s="52" t="s">
        <v>10</v>
      </c>
      <c r="AG42" s="53"/>
      <c r="AH42" s="54"/>
      <c r="AI42" s="54"/>
      <c r="AJ42" s="54"/>
      <c r="AK42" s="54"/>
      <c r="AL42" s="54"/>
      <c r="AM42" s="54"/>
    </row>
    <row r="43" spans="1:39" ht="16.5" customHeight="1">
      <c r="A43" s="196"/>
      <c r="B43" s="191">
        <f>SUM(B42:D42)</f>
        <v>3</v>
      </c>
      <c r="C43" s="192"/>
      <c r="D43" s="193"/>
      <c r="E43" s="191">
        <f>SUM(E42:G42)</f>
        <v>4</v>
      </c>
      <c r="F43" s="192"/>
      <c r="G43" s="193"/>
      <c r="H43" s="191">
        <f>SUM(H42:J42)</f>
        <v>4</v>
      </c>
      <c r="I43" s="192"/>
      <c r="J43" s="193"/>
      <c r="K43" s="191">
        <f>SUM(K42:M42)</f>
        <v>4</v>
      </c>
      <c r="L43" s="192"/>
      <c r="M43" s="193"/>
      <c r="N43" s="191">
        <f>SUM(N42:P42)</f>
        <v>6</v>
      </c>
      <c r="O43" s="192"/>
      <c r="P43" s="193"/>
      <c r="Q43" s="191">
        <f>SUM(Q42:S42)</f>
        <v>4</v>
      </c>
      <c r="R43" s="192"/>
      <c r="S43" s="193"/>
      <c r="T43" s="191">
        <f>SUM(T42:V42)</f>
        <v>3</v>
      </c>
      <c r="U43" s="192"/>
      <c r="V43" s="193"/>
      <c r="W43" s="191">
        <f>SUM(W42:Y42)</f>
        <v>4</v>
      </c>
      <c r="X43" s="192"/>
      <c r="Y43" s="193"/>
      <c r="Z43" s="191">
        <f>SUM(Z42:AB42)</f>
        <v>5</v>
      </c>
      <c r="AA43" s="192"/>
      <c r="AB43" s="193"/>
      <c r="AC43" s="29"/>
      <c r="AD43" s="37"/>
      <c r="AE43" s="38"/>
      <c r="AF43" s="6" t="s">
        <v>17</v>
      </c>
      <c r="AG43" s="12">
        <f>SUM(B43:AE43)</f>
        <v>37</v>
      </c>
      <c r="AH43" s="4"/>
      <c r="AI43" s="4"/>
      <c r="AJ43" s="4"/>
      <c r="AK43" s="4"/>
      <c r="AL43" s="4"/>
      <c r="AM43" s="4"/>
    </row>
    <row r="44" spans="1:39" ht="16.5" customHeight="1">
      <c r="A44" s="42" t="s">
        <v>8</v>
      </c>
      <c r="B44" s="35">
        <f>SUM(B4,B8,B36,B12,B16,B20,B24,B32,B28,B40)</f>
        <v>16</v>
      </c>
      <c r="C44" s="9">
        <f>SUM(C8,C4,C36,C12,C16,C20,C24,C32,C28,C40)</f>
        <v>5</v>
      </c>
      <c r="D44" s="36">
        <f>SUM(D40,D28,D32,D24,D20,D16,D12,D36,D8,D4)</f>
        <v>6</v>
      </c>
      <c r="E44" s="35">
        <f>SUM(E4,E8,E36,E12,E16,E20,E24,E32,E28,E40)</f>
        <v>6</v>
      </c>
      <c r="F44" s="9">
        <f>SUM(F8,F4,F36,F12,F16,F20,F24,F32,F28,F40)</f>
        <v>10</v>
      </c>
      <c r="G44" s="36">
        <f>SUM(G40,G28,G32,G24,G20,G16,G12,G36,G8,G4)</f>
        <v>11</v>
      </c>
      <c r="H44" s="35">
        <f>SUM(H4,H8,H36,H12,H16,H20,H24,H32,H28,H40)</f>
        <v>10</v>
      </c>
      <c r="I44" s="9">
        <f>SUM(I8,I4,I36,I12,I16,I20,I24,I32,I28,I40)</f>
        <v>9</v>
      </c>
      <c r="J44" s="36">
        <f>SUM(J40,J28,J32,J24,J20,J16,J12,J36,J8,J4)</f>
        <v>8</v>
      </c>
      <c r="K44" s="35">
        <f>SUM(K4,K8,K36,K12,K16,K20,K24,K32,K28,K40)</f>
        <v>13</v>
      </c>
      <c r="L44" s="9">
        <f>SUM(L8,L4,L36,L12,L16,L20,L24,L32,L28,L40)</f>
        <v>4</v>
      </c>
      <c r="M44" s="36">
        <f>SUM(M40,M28,M32,M24,M20,M16,M12,M36,M8,M4)</f>
        <v>10</v>
      </c>
      <c r="N44" s="35">
        <f>SUM(N4,N8,N36,N12,N16,N20,N24,N32,N28,N40)</f>
        <v>7</v>
      </c>
      <c r="O44" s="9">
        <f>SUM(O8,O4,O36,O12,O16,O20,O24,O32,O28,O40)</f>
        <v>8</v>
      </c>
      <c r="P44" s="36">
        <f>SUM(P40,P28,P32,P24,P20,P16,P12,P36,P8,P4)</f>
        <v>12</v>
      </c>
      <c r="Q44" s="35">
        <f>SUM(Q4,Q8,Q36,Q12,Q16,Q20,Q24,Q32,Q28,Q40)</f>
        <v>6</v>
      </c>
      <c r="R44" s="9">
        <f>SUM(R8,R4,R36,R12,R16,R20,R24,R32,R28,R40)</f>
        <v>8</v>
      </c>
      <c r="S44" s="36">
        <f>SUM(S40,S28,S32,S24,S20,S16,S12,S36,S8,S4)</f>
        <v>13</v>
      </c>
      <c r="T44" s="35">
        <f>SUM(T4,T8,T36,T12,T16,T20,T24,T32,T28,T40)</f>
        <v>15</v>
      </c>
      <c r="U44" s="9">
        <f>SUM(U8,U4,U36,U12,U16,U20,U24,U32,U28,U40)</f>
        <v>8</v>
      </c>
      <c r="V44" s="36">
        <f>SUM(V40,V28,V32,V24,V20,V16,V12,V36,V8,V4)</f>
        <v>4</v>
      </c>
      <c r="W44" s="35">
        <f>SUM(W4,W8,W36,W12,W16,W20,W24,W32,W28,W40)</f>
        <v>7</v>
      </c>
      <c r="X44" s="9">
        <f>SUM(X8,X4,X36,X12,X16,X20,X24,X32,X28,X40)</f>
        <v>6</v>
      </c>
      <c r="Y44" s="36">
        <f>SUM(Y40,Y28,Y32,Y24,Y20,Y16,Y12,Y36,Y8,Y4)</f>
        <v>14</v>
      </c>
      <c r="Z44" s="35">
        <f>SUM(Z4,Z8,Z36,Z12,Z16,Z20,Z24,Z32,Z28,Z40)</f>
        <v>8</v>
      </c>
      <c r="AA44" s="9">
        <f>SUM(AA8,AA4,AA36,AA12,AA16,AA20,AA24,AA32,AA28,AA40)</f>
        <v>5</v>
      </c>
      <c r="AB44" s="36">
        <f>SUM(AB40,AB28,AB32,AB24,AB20,AB16,AB12,AB36,AB8,AB4)</f>
        <v>14</v>
      </c>
      <c r="AC44" s="35">
        <f>SUM(AC4,AC8,AC36,AC12,AC16,AC20,AC24,AC32,AC28,AC40)</f>
        <v>14</v>
      </c>
      <c r="AD44" s="9">
        <f>SUM(AD8,AD4,AD36,AD12,AD16,AD20,AD24,AD32,AD28,AD40)</f>
        <v>3</v>
      </c>
      <c r="AE44" s="36">
        <f>SUM(AE40,AE28,AE32,AE24,AE20,AE16,AE12,AE36,AE8,AE4)</f>
        <v>10</v>
      </c>
      <c r="AF44" s="3"/>
      <c r="AG44" s="8"/>
      <c r="AH44" s="4"/>
      <c r="AI44" s="4"/>
      <c r="AJ44" s="4"/>
      <c r="AK44" s="4"/>
      <c r="AL44" s="4"/>
      <c r="AM44" s="4"/>
    </row>
    <row r="45" spans="1:39" ht="16.5" customHeight="1">
      <c r="A45" s="42" t="s">
        <v>9</v>
      </c>
      <c r="B45" s="39">
        <f>SUM(B5,B9,B37,B13,B17,B21,B25,B33,B29,B41)</f>
        <v>1</v>
      </c>
      <c r="C45" s="5">
        <f>SUM(C9,C5,C37,C13,C17,C21,C25,C33,C29,C41)</f>
        <v>3</v>
      </c>
      <c r="D45" s="34">
        <f>SUM(D41,D29,D33,D25,D21,D17,D13,D37,D9,D5)</f>
        <v>0</v>
      </c>
      <c r="E45" s="39">
        <f>SUM(E5,E9,E37,E13,E17,E21,E25,E33,E29,E41)</f>
        <v>2</v>
      </c>
      <c r="F45" s="5">
        <f>SUM(F9,F5,F37,F13,F17,F21,F25,F33,F29,F41)</f>
        <v>2</v>
      </c>
      <c r="G45" s="34">
        <f>SUM(G41,G29,G33,G25,G21,G17,G13,G37,G9,G5)</f>
        <v>3</v>
      </c>
      <c r="H45" s="39">
        <f>SUM(H5,H9,H37,H13,H17,H21,H25,H33,H29,H41)</f>
        <v>2</v>
      </c>
      <c r="I45" s="5">
        <f>SUM(I9,I5,I37,I13,I17,I21,I25,I33,I29,I41)</f>
        <v>1</v>
      </c>
      <c r="J45" s="34">
        <f>SUM(J41,J29,J33,J25,J21,J17,J13,J37,J9,J5)</f>
        <v>1</v>
      </c>
      <c r="K45" s="39">
        <f>SUM(K5,K9,K37,K13,K17,K21,K25,K33,K29,K41)</f>
        <v>2</v>
      </c>
      <c r="L45" s="5">
        <f>SUM(L9,L5,L37,L13,L17,L21,L25,L33,L29,L41)</f>
        <v>2</v>
      </c>
      <c r="M45" s="34">
        <f>SUM(M41,M29,M33,M25,M21,M17,M13,M37,M9,M5)</f>
        <v>2</v>
      </c>
      <c r="N45" s="39">
        <f>SUM(N5,N9,N37,N13,N17,N21,N25,N33,N29,N41)</f>
        <v>2</v>
      </c>
      <c r="O45" s="5">
        <f>SUM(O9,O5,O37,O13,O17,O21,O25,O33,O29,O41)</f>
        <v>2</v>
      </c>
      <c r="P45" s="34">
        <f>SUM(P41,P29,P33,P25,P21,P17,P13,P37,P9,P5)</f>
        <v>2</v>
      </c>
      <c r="Q45" s="39">
        <f>SUM(Q5,Q9,Q37,Q13,Q17,Q21,Q25,Q33,Q29,Q41)</f>
        <v>3</v>
      </c>
      <c r="R45" s="5">
        <f>SUM(R9,R5,R37,R13,R17,R21,R25,R33,R29,R41)</f>
        <v>0</v>
      </c>
      <c r="S45" s="34">
        <f>SUM(S41,S29,S33,S25,S21,S17,S13,S37,S9,S5)</f>
        <v>1</v>
      </c>
      <c r="T45" s="39">
        <f>SUM(T5,T9,T37,T13,T17,T21,T25,T33,T29,T41)</f>
        <v>2</v>
      </c>
      <c r="U45" s="5">
        <f>SUM(U9,U5,U37,U13,U17,U21,U25,U33,U29,U41)</f>
        <v>3</v>
      </c>
      <c r="V45" s="34">
        <f>SUM(V41,V29,V33,V25,V21,V17,V13,V37,V9,V5)</f>
        <v>3</v>
      </c>
      <c r="W45" s="39">
        <f>SUM(W5,W9,W37,W13,W17,W21,W25,W33,W29,W41)</f>
        <v>2</v>
      </c>
      <c r="X45" s="5">
        <f>SUM(X9,X5,X37,X13,X17,X21,X25,X33,X29,X41)</f>
        <v>2</v>
      </c>
      <c r="Y45" s="34">
        <f>SUM(Y41,Y29,Y33,Y25,Y21,Y17,Y13,Y37,Y9,Y5)</f>
        <v>1</v>
      </c>
      <c r="Z45" s="39">
        <f>SUM(Z5,Z9,Z37,Z13,Z17,Z21,Z25,Z33,Z29,Z41)</f>
        <v>2</v>
      </c>
      <c r="AA45" s="5">
        <f>SUM(AA9,AA5,AA37,AA13,AA17,AA21,AA25,AA33,AA29,AA41)</f>
        <v>3</v>
      </c>
      <c r="AB45" s="34">
        <f>SUM(AB41,AB29,AB33,AB25,AB21,AB17,AB13,AB37,AB9,AB5)</f>
        <v>1</v>
      </c>
      <c r="AC45" s="39">
        <f>SUM(AC5,AC9,AC37,AC13,AC17,AC21,AC25,AC33,AC29,AC41)</f>
        <v>1</v>
      </c>
      <c r="AD45" s="5">
        <f>SUM(AD9,AD5,AD37,AD13,AD17,AD21,AD25,AD33,AD29,AD41)</f>
        <v>4</v>
      </c>
      <c r="AE45" s="34">
        <f>SUM(AE41,AE29,AE33,AE25,AE21,AE17,AE13,AE37,AE9,AE5)</f>
        <v>5</v>
      </c>
      <c r="AF45" s="3"/>
      <c r="AG45" s="8"/>
      <c r="AH45" s="4"/>
      <c r="AI45" s="4"/>
      <c r="AJ45" s="4"/>
      <c r="AK45" s="4"/>
      <c r="AL45" s="4"/>
      <c r="AM45" s="4"/>
    </row>
    <row r="46" spans="1:39" s="55" customFormat="1" ht="16.5" customHeight="1">
      <c r="A46" s="180" t="s">
        <v>10</v>
      </c>
      <c r="B46" s="58">
        <f>SUM(B6,B10,B38,B14,B18,B22,B26,B34,B30,B42)</f>
        <v>17</v>
      </c>
      <c r="C46" s="57">
        <f>SUM(C6,C10,C38,C14,C18,C22,C26,C34,C30,C42)</f>
        <v>8</v>
      </c>
      <c r="D46" s="59">
        <f>SUM(D6,D10,D38,D14,D18,D22,D26,D34,D30,D42)</f>
        <v>6</v>
      </c>
      <c r="E46" s="58">
        <f>SUM(E6,E10,E38,E14,E18,E22,E26,E34,E30,E42)</f>
        <v>8</v>
      </c>
      <c r="F46" s="57">
        <f>SUM(F6,F10,F38,F14,F18,F22,F26,F34,F30,F42)</f>
        <v>12</v>
      </c>
      <c r="G46" s="59">
        <f>SUM(G6,G10,G38,G14,G18,G22,G26,G34,G30,G42)</f>
        <v>14</v>
      </c>
      <c r="H46" s="58">
        <f>SUM(H6,H10,H38,H14,H18,H22,H26,H34,H30,H42)</f>
        <v>12</v>
      </c>
      <c r="I46" s="57">
        <f>SUM(I6,I10,I38,I14,I18,I22,I26,I34,I30,I42)</f>
        <v>10</v>
      </c>
      <c r="J46" s="59">
        <f>SUM(J6,J10,J38,J14,J18,J22,J26,J34,J30,J42)</f>
        <v>9</v>
      </c>
      <c r="K46" s="58">
        <f>SUM(K6,K10,K38,K14,K18,K22,K26,K34,K30,K42)</f>
        <v>15</v>
      </c>
      <c r="L46" s="57">
        <f>SUM(L6,L10,L38,L14,L18,L22,L26,L34,L30,L42)</f>
        <v>6</v>
      </c>
      <c r="M46" s="59">
        <f>SUM(M6,M10,M38,M14,M18,M22,M26,M34,M30,M42)</f>
        <v>12</v>
      </c>
      <c r="N46" s="58">
        <f>SUM(N6,N10,N38,N14,N18,N22,N26,N34,N30,N42)</f>
        <v>9</v>
      </c>
      <c r="O46" s="57">
        <f>SUM(O6,O10,O38,O14,O18,O22,O26,O34,O30,O42)</f>
        <v>10</v>
      </c>
      <c r="P46" s="59">
        <f>SUM(P6,P10,P38,P14,P18,P22,P26,P34,P30,P42)</f>
        <v>14</v>
      </c>
      <c r="Q46" s="58">
        <f>SUM(Q6,Q10,Q38,Q14,Q18,Q22,Q26,Q34,Q30,Q42)</f>
        <v>9</v>
      </c>
      <c r="R46" s="57">
        <f>SUM(R6,R10,R38,R14,R18,R22,R26,R34,R30,R42)</f>
        <v>8</v>
      </c>
      <c r="S46" s="59">
        <f>SUM(S6,S10,S38,S14,S18,S22,S26,S34,S30,S42)</f>
        <v>14</v>
      </c>
      <c r="T46" s="58">
        <f>SUM(T6,T10,T38,T14,T18,T22,T26,T34,T30,T42)</f>
        <v>17</v>
      </c>
      <c r="U46" s="57">
        <f>SUM(U6,U10,U38,U14,U18,U22,U26,U34,U30,U42)</f>
        <v>11</v>
      </c>
      <c r="V46" s="59">
        <f>SUM(V6,V10,V38,V14,V18,V22,V26,V34,V30,V42)</f>
        <v>7</v>
      </c>
      <c r="W46" s="58">
        <f>SUM(W6,W10,W38,W14,W18,W22,W26,W34,W30,W42)</f>
        <v>9</v>
      </c>
      <c r="X46" s="57">
        <f>SUM(X6,X10,X38,X14,X18,X22,X26,X34,X30,X42)</f>
        <v>8</v>
      </c>
      <c r="Y46" s="59">
        <f>SUM(Y6,Y10,Y38,Y14,Y18,Y22,Y26,Y34,Y30,Y42)</f>
        <v>15</v>
      </c>
      <c r="Z46" s="58">
        <f>SUM(Z6,Z10,Z38,Z14,Z18,Z22,Z26,Z34,Z30,Z42)</f>
        <v>10</v>
      </c>
      <c r="AA46" s="57">
        <f>SUM(AA6,AA10,AA38,AA14,AA18,AA22,AA26,AA34,AA30,AA42)</f>
        <v>8</v>
      </c>
      <c r="AB46" s="59">
        <f>SUM(AB6,AB10,AB38,AB14,AB18,AB22,AB26,AB34,AB30,AB42)</f>
        <v>15</v>
      </c>
      <c r="AC46" s="58">
        <f>SUM(AC6,AC10,AC38,AC14,AC18,AC22,AC26,AC34,AC30,AC42)</f>
        <v>15</v>
      </c>
      <c r="AD46" s="57">
        <f>SUM(AD6,AD10,AD38,AD14,AD18,AD22,AD26,AD34,AD30,AD42)</f>
        <v>7</v>
      </c>
      <c r="AE46" s="59">
        <f>SUM(AE6,AE10,AE38,AE14,AE18,AE22,AE26,AE34,AE30,AE42)</f>
        <v>15</v>
      </c>
      <c r="AF46" s="60"/>
      <c r="AG46" s="61">
        <f>(AG43+AG39+AG35+AG31+AG27+AG23+AG19+AG15+AG11+AG7)/2</f>
        <v>165</v>
      </c>
      <c r="AH46" s="54"/>
      <c r="AI46" s="54"/>
      <c r="AJ46" s="54"/>
      <c r="AK46" s="54"/>
      <c r="AL46" s="54"/>
      <c r="AM46" s="54"/>
    </row>
    <row r="47" spans="1:39" ht="16.5" customHeight="1">
      <c r="A47" s="181"/>
      <c r="B47" s="40" t="s">
        <v>16</v>
      </c>
      <c r="C47" s="6" t="s">
        <v>15</v>
      </c>
      <c r="D47" s="41" t="s">
        <v>14</v>
      </c>
      <c r="E47" s="40" t="s">
        <v>16</v>
      </c>
      <c r="F47" s="6" t="s">
        <v>15</v>
      </c>
      <c r="G47" s="41" t="s">
        <v>14</v>
      </c>
      <c r="H47" s="40" t="s">
        <v>16</v>
      </c>
      <c r="I47" s="6" t="s">
        <v>15</v>
      </c>
      <c r="J47" s="41" t="s">
        <v>14</v>
      </c>
      <c r="K47" s="40" t="s">
        <v>16</v>
      </c>
      <c r="L47" s="6" t="s">
        <v>15</v>
      </c>
      <c r="M47" s="41" t="s">
        <v>14</v>
      </c>
      <c r="N47" s="40" t="s">
        <v>16</v>
      </c>
      <c r="O47" s="6" t="s">
        <v>15</v>
      </c>
      <c r="P47" s="41" t="s">
        <v>14</v>
      </c>
      <c r="Q47" s="40" t="s">
        <v>16</v>
      </c>
      <c r="R47" s="6" t="s">
        <v>15</v>
      </c>
      <c r="S47" s="41" t="s">
        <v>14</v>
      </c>
      <c r="T47" s="40" t="s">
        <v>16</v>
      </c>
      <c r="U47" s="6" t="s">
        <v>15</v>
      </c>
      <c r="V47" s="41" t="s">
        <v>14</v>
      </c>
      <c r="W47" s="40" t="s">
        <v>16</v>
      </c>
      <c r="X47" s="6" t="s">
        <v>15</v>
      </c>
      <c r="Y47" s="41" t="s">
        <v>14</v>
      </c>
      <c r="Z47" s="40" t="s">
        <v>16</v>
      </c>
      <c r="AA47" s="6" t="s">
        <v>15</v>
      </c>
      <c r="AB47" s="41" t="s">
        <v>14</v>
      </c>
      <c r="AC47" s="40" t="s">
        <v>16</v>
      </c>
      <c r="AD47" s="6" t="s">
        <v>15</v>
      </c>
      <c r="AE47" s="41" t="s">
        <v>14</v>
      </c>
      <c r="AF47" s="3"/>
      <c r="AG47" s="8"/>
      <c r="AH47" s="4"/>
      <c r="AI47" s="4"/>
      <c r="AJ47" s="4"/>
      <c r="AK47" s="4"/>
      <c r="AL47" s="4"/>
      <c r="AM47" s="4"/>
    </row>
    <row r="48" spans="1:39" ht="91.5" customHeight="1">
      <c r="A48" s="1" t="s">
        <v>0</v>
      </c>
      <c r="B48" s="162" t="s">
        <v>23</v>
      </c>
      <c r="C48" s="163"/>
      <c r="D48" s="164"/>
      <c r="E48" s="162" t="s">
        <v>2</v>
      </c>
      <c r="F48" s="163"/>
      <c r="G48" s="164"/>
      <c r="H48" s="162" t="s">
        <v>24</v>
      </c>
      <c r="I48" s="163"/>
      <c r="J48" s="164"/>
      <c r="K48" s="206" t="s">
        <v>25</v>
      </c>
      <c r="L48" s="207"/>
      <c r="M48" s="208"/>
      <c r="N48" s="162" t="s">
        <v>26</v>
      </c>
      <c r="O48" s="163"/>
      <c r="P48" s="164"/>
      <c r="Q48" s="162" t="s">
        <v>1</v>
      </c>
      <c r="R48" s="163"/>
      <c r="S48" s="164"/>
      <c r="T48" s="162" t="s">
        <v>3</v>
      </c>
      <c r="U48" s="163"/>
      <c r="V48" s="164"/>
      <c r="W48" s="162" t="s">
        <v>13</v>
      </c>
      <c r="X48" s="163"/>
      <c r="Y48" s="164"/>
      <c r="Z48" s="162" t="s">
        <v>27</v>
      </c>
      <c r="AA48" s="163"/>
      <c r="AB48" s="164"/>
      <c r="AC48" s="162" t="s">
        <v>12</v>
      </c>
      <c r="AD48" s="163"/>
      <c r="AE48" s="164"/>
      <c r="AF48" s="5"/>
      <c r="AG48" s="2" t="s">
        <v>11</v>
      </c>
      <c r="AH48" s="4"/>
      <c r="AI48" s="4"/>
      <c r="AJ48" s="4"/>
      <c r="AK48" s="4"/>
      <c r="AL48" s="4"/>
      <c r="AM48" s="4"/>
    </row>
  </sheetData>
  <mergeCells count="121">
    <mergeCell ref="A4:A7"/>
    <mergeCell ref="A16:A19"/>
    <mergeCell ref="A20:A23"/>
    <mergeCell ref="A24:A27"/>
    <mergeCell ref="A8:A11"/>
    <mergeCell ref="A12:A15"/>
    <mergeCell ref="B15:D15"/>
    <mergeCell ref="B19:D19"/>
    <mergeCell ref="B23:D23"/>
    <mergeCell ref="A46:A47"/>
    <mergeCell ref="A32:A35"/>
    <mergeCell ref="A28:A31"/>
    <mergeCell ref="A40:A43"/>
    <mergeCell ref="B31:D31"/>
    <mergeCell ref="A36:A39"/>
    <mergeCell ref="Z23:AB23"/>
    <mergeCell ref="Z27:AB27"/>
    <mergeCell ref="E1:G1"/>
    <mergeCell ref="E23:G23"/>
    <mergeCell ref="E27:G27"/>
    <mergeCell ref="E7:G7"/>
    <mergeCell ref="E15:G15"/>
    <mergeCell ref="E19:G19"/>
    <mergeCell ref="Z1:AB1"/>
    <mergeCell ref="Z7:AB7"/>
    <mergeCell ref="Z15:AB15"/>
    <mergeCell ref="Z19:AB19"/>
    <mergeCell ref="H27:J27"/>
    <mergeCell ref="B39:D39"/>
    <mergeCell ref="B27:D27"/>
    <mergeCell ref="K39:M39"/>
    <mergeCell ref="K15:M15"/>
    <mergeCell ref="K23:M23"/>
    <mergeCell ref="K27:M27"/>
    <mergeCell ref="T39:V39"/>
    <mergeCell ref="E43:G43"/>
    <mergeCell ref="B43:D43"/>
    <mergeCell ref="E31:G31"/>
    <mergeCell ref="E39:G39"/>
    <mergeCell ref="E35:G35"/>
    <mergeCell ref="B35:D35"/>
    <mergeCell ref="H1:J1"/>
    <mergeCell ref="H7:J7"/>
    <mergeCell ref="H39:J39"/>
    <mergeCell ref="H19:J19"/>
    <mergeCell ref="H35:J35"/>
    <mergeCell ref="B1:D1"/>
    <mergeCell ref="H23:J23"/>
    <mergeCell ref="H43:J43"/>
    <mergeCell ref="Z31:AB31"/>
    <mergeCell ref="Z43:AB43"/>
    <mergeCell ref="H31:J31"/>
    <mergeCell ref="K31:M31"/>
    <mergeCell ref="K43:M43"/>
    <mergeCell ref="K1:M1"/>
    <mergeCell ref="K7:M7"/>
    <mergeCell ref="N1:P1"/>
    <mergeCell ref="N7:P7"/>
    <mergeCell ref="N39:P39"/>
    <mergeCell ref="N15:P15"/>
    <mergeCell ref="N31:P31"/>
    <mergeCell ref="W43:Y43"/>
    <mergeCell ref="N43:P43"/>
    <mergeCell ref="Q1:S1"/>
    <mergeCell ref="Q7:S7"/>
    <mergeCell ref="Q39:S39"/>
    <mergeCell ref="Q15:S15"/>
    <mergeCell ref="Q19:S19"/>
    <mergeCell ref="Q23:S23"/>
    <mergeCell ref="N19:P19"/>
    <mergeCell ref="N27:P27"/>
    <mergeCell ref="W19:Y19"/>
    <mergeCell ref="W23:Y23"/>
    <mergeCell ref="W27:Y27"/>
    <mergeCell ref="W31:Y31"/>
    <mergeCell ref="Q43:S43"/>
    <mergeCell ref="T19:V19"/>
    <mergeCell ref="T23:V23"/>
    <mergeCell ref="T27:V27"/>
    <mergeCell ref="Q31:S31"/>
    <mergeCell ref="T1:V1"/>
    <mergeCell ref="T7:V7"/>
    <mergeCell ref="W11:Y11"/>
    <mergeCell ref="T43:V43"/>
    <mergeCell ref="T15:V15"/>
    <mergeCell ref="T11:V11"/>
    <mergeCell ref="W1:Y1"/>
    <mergeCell ref="W7:Y7"/>
    <mergeCell ref="W39:Y39"/>
    <mergeCell ref="W15:Y15"/>
    <mergeCell ref="AC1:AE1"/>
    <mergeCell ref="AC7:AE7"/>
    <mergeCell ref="AC39:AE39"/>
    <mergeCell ref="AC15:AE15"/>
    <mergeCell ref="AC19:AE19"/>
    <mergeCell ref="AC23:AE23"/>
    <mergeCell ref="AC27:AE27"/>
    <mergeCell ref="AC35:AE35"/>
    <mergeCell ref="AC11:AE11"/>
    <mergeCell ref="AC31:AE31"/>
    <mergeCell ref="B11:D11"/>
    <mergeCell ref="Z11:AB11"/>
    <mergeCell ref="H11:J11"/>
    <mergeCell ref="K11:M11"/>
    <mergeCell ref="N11:P11"/>
    <mergeCell ref="Q11:S11"/>
    <mergeCell ref="B48:D48"/>
    <mergeCell ref="E48:G48"/>
    <mergeCell ref="Z48:AB48"/>
    <mergeCell ref="H48:J48"/>
    <mergeCell ref="W48:Y48"/>
    <mergeCell ref="T48:V48"/>
    <mergeCell ref="AC48:AE48"/>
    <mergeCell ref="K48:M48"/>
    <mergeCell ref="N48:P48"/>
    <mergeCell ref="Q48:S48"/>
    <mergeCell ref="Z35:AB35"/>
    <mergeCell ref="K35:M35"/>
    <mergeCell ref="N35:P35"/>
    <mergeCell ref="Q35:S35"/>
    <mergeCell ref="T35:V35"/>
  </mergeCells>
  <printOptions/>
  <pageMargins left="0" right="0" top="0" bottom="0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Foglio2"/>
  <dimension ref="A1:AM48"/>
  <sheetViews>
    <sheetView zoomScale="65" zoomScaleNormal="65" workbookViewId="0" topLeftCell="A1">
      <selection activeCell="A12" sqref="A12:A15"/>
    </sheetView>
  </sheetViews>
  <sheetFormatPr defaultColWidth="9.140625" defaultRowHeight="12.75"/>
  <cols>
    <col min="1" max="1" width="14.7109375" style="0" customWidth="1"/>
    <col min="2" max="31" width="4.28125" style="0" customWidth="1"/>
    <col min="32" max="32" width="15.421875" style="0" customWidth="1"/>
  </cols>
  <sheetData>
    <row r="1" spans="1:39" ht="91.5" customHeight="1">
      <c r="A1" s="1" t="s">
        <v>0</v>
      </c>
      <c r="B1" s="162" t="s">
        <v>4</v>
      </c>
      <c r="C1" s="163"/>
      <c r="D1" s="164"/>
      <c r="E1" s="162" t="s">
        <v>2</v>
      </c>
      <c r="F1" s="163"/>
      <c r="G1" s="164"/>
      <c r="H1" s="162" t="s">
        <v>6</v>
      </c>
      <c r="I1" s="163"/>
      <c r="J1" s="164"/>
      <c r="K1" s="162" t="s">
        <v>7</v>
      </c>
      <c r="L1" s="163"/>
      <c r="M1" s="164"/>
      <c r="N1" s="162" t="s">
        <v>5</v>
      </c>
      <c r="O1" s="163"/>
      <c r="P1" s="164"/>
      <c r="Q1" s="162" t="s">
        <v>1</v>
      </c>
      <c r="R1" s="163"/>
      <c r="S1" s="164"/>
      <c r="T1" s="162" t="s">
        <v>3</v>
      </c>
      <c r="U1" s="163"/>
      <c r="V1" s="164"/>
      <c r="W1" s="162" t="s">
        <v>13</v>
      </c>
      <c r="X1" s="163"/>
      <c r="Y1" s="164"/>
      <c r="Z1" s="162" t="s">
        <v>18</v>
      </c>
      <c r="AA1" s="163"/>
      <c r="AB1" s="164"/>
      <c r="AC1" s="162" t="s">
        <v>12</v>
      </c>
      <c r="AD1" s="163"/>
      <c r="AE1" s="164"/>
      <c r="AF1" s="5"/>
      <c r="AG1" s="2" t="s">
        <v>11</v>
      </c>
      <c r="AH1" s="4"/>
      <c r="AI1" s="4"/>
      <c r="AJ1" s="4"/>
      <c r="AK1" s="4"/>
      <c r="AL1" s="4"/>
      <c r="AM1" s="4"/>
    </row>
    <row r="2" spans="1:39" ht="16.5" customHeight="1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3"/>
      <c r="AG2" s="8"/>
      <c r="AH2" s="4"/>
      <c r="AI2" s="4"/>
      <c r="AJ2" s="4"/>
      <c r="AK2" s="4"/>
      <c r="AL2" s="4"/>
      <c r="AM2" s="4"/>
    </row>
    <row r="3" spans="1:39" ht="16.5" customHeight="1">
      <c r="A3" s="33"/>
      <c r="B3" s="14" t="s">
        <v>14</v>
      </c>
      <c r="C3" s="15" t="s">
        <v>15</v>
      </c>
      <c r="D3" s="16" t="s">
        <v>16</v>
      </c>
      <c r="E3" s="14" t="s">
        <v>14</v>
      </c>
      <c r="F3" s="15" t="s">
        <v>15</v>
      </c>
      <c r="G3" s="16" t="s">
        <v>16</v>
      </c>
      <c r="H3" s="14" t="s">
        <v>14</v>
      </c>
      <c r="I3" s="15" t="s">
        <v>15</v>
      </c>
      <c r="J3" s="16" t="s">
        <v>16</v>
      </c>
      <c r="K3" s="14" t="s">
        <v>14</v>
      </c>
      <c r="L3" s="15" t="s">
        <v>15</v>
      </c>
      <c r="M3" s="16" t="s">
        <v>16</v>
      </c>
      <c r="N3" s="14" t="s">
        <v>14</v>
      </c>
      <c r="O3" s="15" t="s">
        <v>15</v>
      </c>
      <c r="P3" s="16" t="s">
        <v>16</v>
      </c>
      <c r="Q3" s="14" t="s">
        <v>14</v>
      </c>
      <c r="R3" s="15" t="s">
        <v>15</v>
      </c>
      <c r="S3" s="16" t="s">
        <v>16</v>
      </c>
      <c r="T3" s="14" t="s">
        <v>14</v>
      </c>
      <c r="U3" s="15" t="s">
        <v>15</v>
      </c>
      <c r="V3" s="16" t="s">
        <v>16</v>
      </c>
      <c r="W3" s="14" t="s">
        <v>14</v>
      </c>
      <c r="X3" s="15" t="s">
        <v>15</v>
      </c>
      <c r="Y3" s="16" t="s">
        <v>16</v>
      </c>
      <c r="Z3" s="14" t="s">
        <v>14</v>
      </c>
      <c r="AA3" s="15" t="s">
        <v>15</v>
      </c>
      <c r="AB3" s="16" t="s">
        <v>16</v>
      </c>
      <c r="AC3" s="14" t="s">
        <v>14</v>
      </c>
      <c r="AD3" s="15" t="s">
        <v>15</v>
      </c>
      <c r="AE3" s="16" t="s">
        <v>16</v>
      </c>
      <c r="AF3" s="3"/>
      <c r="AG3" s="8"/>
      <c r="AH3" s="4"/>
      <c r="AI3" s="4"/>
      <c r="AJ3" s="4"/>
      <c r="AK3" s="4"/>
      <c r="AL3" s="4"/>
      <c r="AM3" s="4"/>
    </row>
    <row r="4" spans="1:39" ht="16.5" customHeight="1">
      <c r="A4" s="209" t="s">
        <v>4</v>
      </c>
      <c r="B4" s="23"/>
      <c r="C4" s="24"/>
      <c r="D4" s="25"/>
      <c r="E4" s="17"/>
      <c r="F4" s="18">
        <v>2</v>
      </c>
      <c r="G4" s="19">
        <v>1</v>
      </c>
      <c r="H4" s="17"/>
      <c r="I4" s="18">
        <v>1</v>
      </c>
      <c r="J4" s="19">
        <v>2</v>
      </c>
      <c r="K4" s="17">
        <v>1</v>
      </c>
      <c r="L4" s="18"/>
      <c r="M4" s="19">
        <v>2</v>
      </c>
      <c r="N4" s="17">
        <v>2</v>
      </c>
      <c r="O4" s="18">
        <v>1</v>
      </c>
      <c r="P4" s="19"/>
      <c r="Q4" s="17">
        <v>1</v>
      </c>
      <c r="R4" s="18">
        <v>1</v>
      </c>
      <c r="S4" s="19">
        <v>1</v>
      </c>
      <c r="T4" s="17">
        <v>1</v>
      </c>
      <c r="U4" s="18">
        <v>1</v>
      </c>
      <c r="V4" s="19">
        <v>1</v>
      </c>
      <c r="W4" s="17">
        <v>1</v>
      </c>
      <c r="X4" s="18"/>
      <c r="Y4" s="19">
        <v>2</v>
      </c>
      <c r="Z4" s="17">
        <v>1</v>
      </c>
      <c r="AA4" s="18">
        <v>1</v>
      </c>
      <c r="AB4" s="19">
        <v>1</v>
      </c>
      <c r="AC4" s="17">
        <v>2</v>
      </c>
      <c r="AD4" s="18"/>
      <c r="AE4" s="19">
        <v>1</v>
      </c>
      <c r="AF4" s="9" t="s">
        <v>8</v>
      </c>
      <c r="AG4" s="13"/>
      <c r="AH4" s="4"/>
      <c r="AI4" s="4"/>
      <c r="AJ4" s="4"/>
      <c r="AK4" s="4"/>
      <c r="AL4" s="4"/>
      <c r="AM4" s="4"/>
    </row>
    <row r="5" spans="1:39" ht="16.5" customHeight="1">
      <c r="A5" s="210"/>
      <c r="B5" s="26"/>
      <c r="C5" s="27"/>
      <c r="D5" s="28"/>
      <c r="E5" s="20"/>
      <c r="F5" s="21">
        <v>2</v>
      </c>
      <c r="G5" s="22"/>
      <c r="H5" s="20">
        <v>1</v>
      </c>
      <c r="I5" s="21"/>
      <c r="J5" s="22"/>
      <c r="K5" s="20"/>
      <c r="L5" s="21"/>
      <c r="M5" s="22"/>
      <c r="N5" s="20"/>
      <c r="O5" s="21"/>
      <c r="P5" s="22"/>
      <c r="Q5" s="20"/>
      <c r="R5" s="21"/>
      <c r="S5" s="22"/>
      <c r="T5" s="20"/>
      <c r="U5" s="21"/>
      <c r="V5" s="22"/>
      <c r="W5" s="20">
        <v>1</v>
      </c>
      <c r="X5" s="21"/>
      <c r="Y5" s="22"/>
      <c r="Z5" s="20"/>
      <c r="AA5" s="21"/>
      <c r="AB5" s="22"/>
      <c r="AC5" s="20"/>
      <c r="AD5" s="21"/>
      <c r="AE5" s="22"/>
      <c r="AF5" s="5" t="s">
        <v>9</v>
      </c>
      <c r="AG5" s="11"/>
      <c r="AH5" s="4"/>
      <c r="AI5" s="4"/>
      <c r="AJ5" s="4"/>
      <c r="AK5" s="4"/>
      <c r="AL5" s="4"/>
      <c r="AM5" s="4"/>
    </row>
    <row r="6" spans="1:39" s="55" customFormat="1" ht="16.5" customHeight="1">
      <c r="A6" s="210"/>
      <c r="B6" s="46"/>
      <c r="C6" s="47"/>
      <c r="D6" s="48"/>
      <c r="E6" s="49">
        <f aca="true" t="shared" si="0" ref="E6:AE6">SUM(E4:E5)</f>
        <v>0</v>
      </c>
      <c r="F6" s="50">
        <f t="shared" si="0"/>
        <v>4</v>
      </c>
      <c r="G6" s="51">
        <f t="shared" si="0"/>
        <v>1</v>
      </c>
      <c r="H6" s="49">
        <f t="shared" si="0"/>
        <v>1</v>
      </c>
      <c r="I6" s="50">
        <f t="shared" si="0"/>
        <v>1</v>
      </c>
      <c r="J6" s="51">
        <f t="shared" si="0"/>
        <v>2</v>
      </c>
      <c r="K6" s="49">
        <f t="shared" si="0"/>
        <v>1</v>
      </c>
      <c r="L6" s="50">
        <f t="shared" si="0"/>
        <v>0</v>
      </c>
      <c r="M6" s="51">
        <f t="shared" si="0"/>
        <v>2</v>
      </c>
      <c r="N6" s="49">
        <f t="shared" si="0"/>
        <v>2</v>
      </c>
      <c r="O6" s="50">
        <f t="shared" si="0"/>
        <v>1</v>
      </c>
      <c r="P6" s="51">
        <f t="shared" si="0"/>
        <v>0</v>
      </c>
      <c r="Q6" s="49">
        <f t="shared" si="0"/>
        <v>1</v>
      </c>
      <c r="R6" s="50">
        <f t="shared" si="0"/>
        <v>1</v>
      </c>
      <c r="S6" s="51">
        <f t="shared" si="0"/>
        <v>1</v>
      </c>
      <c r="T6" s="49">
        <f>SUM(T4:T5)</f>
        <v>1</v>
      </c>
      <c r="U6" s="50">
        <f>SUM(U4:U5)</f>
        <v>1</v>
      </c>
      <c r="V6" s="51">
        <f>SUM(V4:V5)</f>
        <v>1</v>
      </c>
      <c r="W6" s="49">
        <f t="shared" si="0"/>
        <v>2</v>
      </c>
      <c r="X6" s="50">
        <f t="shared" si="0"/>
        <v>0</v>
      </c>
      <c r="Y6" s="51">
        <f t="shared" si="0"/>
        <v>2</v>
      </c>
      <c r="Z6" s="49">
        <f>SUM(Z4:Z5)</f>
        <v>1</v>
      </c>
      <c r="AA6" s="50">
        <f>SUM(AA4:AA5)</f>
        <v>1</v>
      </c>
      <c r="AB6" s="51">
        <f>SUM(AB4:AB5)</f>
        <v>1</v>
      </c>
      <c r="AC6" s="49">
        <f t="shared" si="0"/>
        <v>2</v>
      </c>
      <c r="AD6" s="50">
        <f t="shared" si="0"/>
        <v>0</v>
      </c>
      <c r="AE6" s="51">
        <f t="shared" si="0"/>
        <v>1</v>
      </c>
      <c r="AF6" s="52" t="s">
        <v>10</v>
      </c>
      <c r="AG6" s="53"/>
      <c r="AH6" s="54"/>
      <c r="AI6" s="54"/>
      <c r="AJ6" s="54"/>
      <c r="AK6" s="54"/>
      <c r="AL6" s="54"/>
      <c r="AM6" s="54"/>
    </row>
    <row r="7" spans="1:39" ht="16.5" customHeight="1">
      <c r="A7" s="211"/>
      <c r="B7" s="30"/>
      <c r="C7" s="31"/>
      <c r="D7" s="32"/>
      <c r="E7" s="157">
        <f>SUM(E6:G6)</f>
        <v>5</v>
      </c>
      <c r="F7" s="158"/>
      <c r="G7" s="159"/>
      <c r="H7" s="157">
        <f>SUM(H6:J6)</f>
        <v>4</v>
      </c>
      <c r="I7" s="158"/>
      <c r="J7" s="159"/>
      <c r="K7" s="157">
        <f>SUM(K6:M6)</f>
        <v>3</v>
      </c>
      <c r="L7" s="158"/>
      <c r="M7" s="159"/>
      <c r="N7" s="157">
        <f>SUM(N6:P6)</f>
        <v>3</v>
      </c>
      <c r="O7" s="158"/>
      <c r="P7" s="159"/>
      <c r="Q7" s="157">
        <f>SUM(Q6:S6)</f>
        <v>3</v>
      </c>
      <c r="R7" s="158"/>
      <c r="S7" s="159"/>
      <c r="T7" s="157">
        <f>SUM(T6:V6)</f>
        <v>3</v>
      </c>
      <c r="U7" s="158"/>
      <c r="V7" s="159"/>
      <c r="W7" s="157">
        <f>SUM(W6:Y6)</f>
        <v>4</v>
      </c>
      <c r="X7" s="158"/>
      <c r="Y7" s="159"/>
      <c r="Z7" s="157">
        <f>SUM(Z6:AB6)</f>
        <v>3</v>
      </c>
      <c r="AA7" s="158"/>
      <c r="AB7" s="159"/>
      <c r="AC7" s="157">
        <f>SUM(AC6:AE6)</f>
        <v>3</v>
      </c>
      <c r="AD7" s="158"/>
      <c r="AE7" s="159"/>
      <c r="AF7" s="6" t="s">
        <v>17</v>
      </c>
      <c r="AG7" s="12">
        <f>SUM(B7:AE7)</f>
        <v>31</v>
      </c>
      <c r="AH7" s="4"/>
      <c r="AI7" s="4"/>
      <c r="AJ7" s="4"/>
      <c r="AK7" s="4"/>
      <c r="AL7" s="4"/>
      <c r="AM7" s="4"/>
    </row>
    <row r="8" spans="1:39" ht="16.5" customHeight="1">
      <c r="A8" s="194" t="s">
        <v>2</v>
      </c>
      <c r="B8" s="17">
        <v>1</v>
      </c>
      <c r="C8" s="18">
        <v>2</v>
      </c>
      <c r="D8" s="19"/>
      <c r="E8" s="23"/>
      <c r="F8" s="24"/>
      <c r="G8" s="25"/>
      <c r="H8" s="17">
        <v>1</v>
      </c>
      <c r="I8" s="18"/>
      <c r="J8" s="19">
        <v>2</v>
      </c>
      <c r="K8" s="17">
        <v>2</v>
      </c>
      <c r="L8" s="18">
        <v>1</v>
      </c>
      <c r="M8" s="19"/>
      <c r="N8" s="17">
        <v>2</v>
      </c>
      <c r="O8" s="18"/>
      <c r="P8" s="19">
        <v>1</v>
      </c>
      <c r="Q8" s="17">
        <v>1</v>
      </c>
      <c r="R8" s="18"/>
      <c r="S8" s="19">
        <v>2</v>
      </c>
      <c r="T8" s="17">
        <v>2</v>
      </c>
      <c r="U8" s="18">
        <v>1</v>
      </c>
      <c r="V8" s="19"/>
      <c r="W8" s="17"/>
      <c r="X8" s="18">
        <v>1</v>
      </c>
      <c r="Y8" s="19">
        <v>2</v>
      </c>
      <c r="Z8" s="17">
        <v>1</v>
      </c>
      <c r="AA8" s="18">
        <v>1</v>
      </c>
      <c r="AB8" s="19">
        <v>1</v>
      </c>
      <c r="AC8" s="17">
        <v>2</v>
      </c>
      <c r="AD8" s="18"/>
      <c r="AE8" s="19">
        <v>1</v>
      </c>
      <c r="AF8" s="5" t="s">
        <v>8</v>
      </c>
      <c r="AG8" s="13"/>
      <c r="AH8" s="4"/>
      <c r="AI8" s="4"/>
      <c r="AJ8" s="4"/>
      <c r="AK8" s="4"/>
      <c r="AL8" s="4"/>
      <c r="AM8" s="4"/>
    </row>
    <row r="9" spans="1:39" ht="16.5" customHeight="1">
      <c r="A9" s="195"/>
      <c r="B9" s="20"/>
      <c r="C9" s="21">
        <v>2</v>
      </c>
      <c r="D9" s="22"/>
      <c r="E9" s="26"/>
      <c r="F9" s="27"/>
      <c r="G9" s="28"/>
      <c r="H9" s="20"/>
      <c r="I9" s="21"/>
      <c r="J9" s="22"/>
      <c r="K9" s="20"/>
      <c r="L9" s="21"/>
      <c r="M9" s="22">
        <v>1</v>
      </c>
      <c r="N9" s="20"/>
      <c r="O9" s="21"/>
      <c r="P9" s="22"/>
      <c r="Q9" s="20"/>
      <c r="R9" s="21"/>
      <c r="S9" s="22"/>
      <c r="T9" s="20">
        <v>1</v>
      </c>
      <c r="U9" s="21"/>
      <c r="V9" s="22"/>
      <c r="W9" s="20"/>
      <c r="X9" s="21"/>
      <c r="Y9" s="22">
        <v>2</v>
      </c>
      <c r="Z9" s="20"/>
      <c r="AA9" s="21"/>
      <c r="AB9" s="22">
        <v>1</v>
      </c>
      <c r="AC9" s="20"/>
      <c r="AD9" s="21"/>
      <c r="AE9" s="22"/>
      <c r="AF9" s="5" t="s">
        <v>9</v>
      </c>
      <c r="AG9" s="11"/>
      <c r="AH9" s="4"/>
      <c r="AI9" s="4"/>
      <c r="AJ9" s="4"/>
      <c r="AK9" s="4"/>
      <c r="AL9" s="4"/>
      <c r="AM9" s="4"/>
    </row>
    <row r="10" spans="1:39" s="55" customFormat="1" ht="16.5" customHeight="1">
      <c r="A10" s="195"/>
      <c r="B10" s="49">
        <f>SUM(B8:B9)</f>
        <v>1</v>
      </c>
      <c r="C10" s="50">
        <f>SUM(C8:C9)</f>
        <v>4</v>
      </c>
      <c r="D10" s="51">
        <f>SUM(D8:D9)</f>
        <v>0</v>
      </c>
      <c r="E10" s="46"/>
      <c r="F10" s="47"/>
      <c r="G10" s="48"/>
      <c r="H10" s="49">
        <f aca="true" t="shared" si="1" ref="H10:AE10">SUM(H8:H9)</f>
        <v>1</v>
      </c>
      <c r="I10" s="50">
        <f t="shared" si="1"/>
        <v>0</v>
      </c>
      <c r="J10" s="51">
        <f t="shared" si="1"/>
        <v>2</v>
      </c>
      <c r="K10" s="49">
        <f t="shared" si="1"/>
        <v>2</v>
      </c>
      <c r="L10" s="50">
        <f t="shared" si="1"/>
        <v>1</v>
      </c>
      <c r="M10" s="51">
        <f t="shared" si="1"/>
        <v>1</v>
      </c>
      <c r="N10" s="49">
        <f t="shared" si="1"/>
        <v>2</v>
      </c>
      <c r="O10" s="50">
        <f t="shared" si="1"/>
        <v>0</v>
      </c>
      <c r="P10" s="51">
        <f t="shared" si="1"/>
        <v>1</v>
      </c>
      <c r="Q10" s="49">
        <f t="shared" si="1"/>
        <v>1</v>
      </c>
      <c r="R10" s="50">
        <f t="shared" si="1"/>
        <v>0</v>
      </c>
      <c r="S10" s="51">
        <f t="shared" si="1"/>
        <v>2</v>
      </c>
      <c r="T10" s="49">
        <f>SUM(T8:T9)</f>
        <v>3</v>
      </c>
      <c r="U10" s="50">
        <f>SUM(U8:U9)</f>
        <v>1</v>
      </c>
      <c r="V10" s="51">
        <f>SUM(V8:V9)</f>
        <v>0</v>
      </c>
      <c r="W10" s="49">
        <f t="shared" si="1"/>
        <v>0</v>
      </c>
      <c r="X10" s="50">
        <f t="shared" si="1"/>
        <v>1</v>
      </c>
      <c r="Y10" s="51">
        <f t="shared" si="1"/>
        <v>4</v>
      </c>
      <c r="Z10" s="49">
        <f>SUM(Z8:Z9)</f>
        <v>1</v>
      </c>
      <c r="AA10" s="50">
        <f>SUM(AA8:AA9)</f>
        <v>1</v>
      </c>
      <c r="AB10" s="51">
        <f>SUM(AB8:AB9)</f>
        <v>2</v>
      </c>
      <c r="AC10" s="49">
        <f t="shared" si="1"/>
        <v>2</v>
      </c>
      <c r="AD10" s="50">
        <f t="shared" si="1"/>
        <v>0</v>
      </c>
      <c r="AE10" s="51">
        <f t="shared" si="1"/>
        <v>1</v>
      </c>
      <c r="AF10" s="52" t="s">
        <v>10</v>
      </c>
      <c r="AG10" s="53"/>
      <c r="AH10" s="54"/>
      <c r="AI10" s="54"/>
      <c r="AJ10" s="54"/>
      <c r="AK10" s="54"/>
      <c r="AL10" s="54"/>
      <c r="AM10" s="54"/>
    </row>
    <row r="11" spans="1:39" ht="16.5" customHeight="1">
      <c r="A11" s="196"/>
      <c r="B11" s="157">
        <f>SUM(B10:D10)</f>
        <v>5</v>
      </c>
      <c r="C11" s="158"/>
      <c r="D11" s="159"/>
      <c r="E11" s="30"/>
      <c r="F11" s="31"/>
      <c r="G11" s="32"/>
      <c r="H11" s="157">
        <f>SUM(H10:J10)</f>
        <v>3</v>
      </c>
      <c r="I11" s="158"/>
      <c r="J11" s="159"/>
      <c r="K11" s="157">
        <f>SUM(K10:M10)</f>
        <v>4</v>
      </c>
      <c r="L11" s="158"/>
      <c r="M11" s="159"/>
      <c r="N11" s="157">
        <f>SUM(N10:P10)</f>
        <v>3</v>
      </c>
      <c r="O11" s="158"/>
      <c r="P11" s="159"/>
      <c r="Q11" s="157">
        <f>SUM(Q10:S10)</f>
        <v>3</v>
      </c>
      <c r="R11" s="158"/>
      <c r="S11" s="159"/>
      <c r="T11" s="157">
        <f>SUM(T10:V10)</f>
        <v>4</v>
      </c>
      <c r="U11" s="158"/>
      <c r="V11" s="159"/>
      <c r="W11" s="157">
        <f>SUM(W10:Y10)</f>
        <v>5</v>
      </c>
      <c r="X11" s="158"/>
      <c r="Y11" s="159"/>
      <c r="Z11" s="157">
        <f>SUM(Z10:AB10)</f>
        <v>4</v>
      </c>
      <c r="AA11" s="158"/>
      <c r="AB11" s="159"/>
      <c r="AC11" s="157">
        <f>SUM(AC10:AE10)</f>
        <v>3</v>
      </c>
      <c r="AD11" s="158"/>
      <c r="AE11" s="159"/>
      <c r="AF11" s="6" t="s">
        <v>17</v>
      </c>
      <c r="AG11" s="12">
        <f>SUM(B11:AE11)</f>
        <v>34</v>
      </c>
      <c r="AH11" s="4"/>
      <c r="AI11" s="4"/>
      <c r="AJ11" s="4"/>
      <c r="AK11" s="4"/>
      <c r="AL11" s="4"/>
      <c r="AM11" s="4"/>
    </row>
    <row r="12" spans="1:39" ht="16.5" customHeight="1">
      <c r="A12" s="194" t="s">
        <v>6</v>
      </c>
      <c r="B12" s="17">
        <v>2</v>
      </c>
      <c r="C12" s="18">
        <v>1</v>
      </c>
      <c r="D12" s="19"/>
      <c r="E12" s="17">
        <v>2</v>
      </c>
      <c r="F12" s="18"/>
      <c r="G12" s="19">
        <v>1</v>
      </c>
      <c r="H12" s="23"/>
      <c r="I12" s="24"/>
      <c r="J12" s="25"/>
      <c r="K12" s="17"/>
      <c r="L12" s="18">
        <v>1</v>
      </c>
      <c r="M12" s="19">
        <v>2</v>
      </c>
      <c r="N12" s="17">
        <v>3</v>
      </c>
      <c r="O12" s="18"/>
      <c r="P12" s="19"/>
      <c r="Q12" s="17">
        <v>3</v>
      </c>
      <c r="R12" s="18"/>
      <c r="S12" s="19"/>
      <c r="T12" s="17">
        <v>2</v>
      </c>
      <c r="U12" s="18"/>
      <c r="V12" s="19">
        <v>1</v>
      </c>
      <c r="W12" s="17"/>
      <c r="X12" s="18">
        <v>1</v>
      </c>
      <c r="Y12" s="19">
        <v>2</v>
      </c>
      <c r="Z12" s="17">
        <v>3</v>
      </c>
      <c r="AA12" s="18"/>
      <c r="AB12" s="19"/>
      <c r="AC12" s="17">
        <v>1</v>
      </c>
      <c r="AD12" s="18">
        <v>1</v>
      </c>
      <c r="AE12" s="19">
        <v>1</v>
      </c>
      <c r="AF12" s="5" t="s">
        <v>8</v>
      </c>
      <c r="AG12" s="11"/>
      <c r="AH12" s="4"/>
      <c r="AI12" s="4"/>
      <c r="AJ12" s="4"/>
      <c r="AK12" s="4"/>
      <c r="AL12" s="4"/>
      <c r="AM12" s="4"/>
    </row>
    <row r="13" spans="1:39" ht="16.5" customHeight="1">
      <c r="A13" s="195"/>
      <c r="B13" s="20"/>
      <c r="C13" s="21"/>
      <c r="D13" s="22">
        <v>1</v>
      </c>
      <c r="E13" s="20"/>
      <c r="F13" s="21"/>
      <c r="G13" s="22"/>
      <c r="H13" s="26"/>
      <c r="I13" s="27"/>
      <c r="J13" s="28"/>
      <c r="K13" s="20"/>
      <c r="L13" s="21"/>
      <c r="M13" s="22"/>
      <c r="N13" s="20">
        <v>1</v>
      </c>
      <c r="O13" s="21"/>
      <c r="P13" s="22">
        <v>1</v>
      </c>
      <c r="Q13" s="20"/>
      <c r="R13" s="21"/>
      <c r="S13" s="22"/>
      <c r="T13" s="20">
        <v>1</v>
      </c>
      <c r="U13" s="21"/>
      <c r="V13" s="22"/>
      <c r="W13" s="20">
        <v>1</v>
      </c>
      <c r="X13" s="21"/>
      <c r="Y13" s="22"/>
      <c r="Z13" s="20"/>
      <c r="AA13" s="21">
        <v>3</v>
      </c>
      <c r="AB13" s="22"/>
      <c r="AC13" s="20"/>
      <c r="AD13" s="21"/>
      <c r="AE13" s="22"/>
      <c r="AF13" s="5" t="s">
        <v>9</v>
      </c>
      <c r="AG13" s="11"/>
      <c r="AH13" s="4"/>
      <c r="AI13" s="4"/>
      <c r="AJ13" s="4"/>
      <c r="AK13" s="4"/>
      <c r="AL13" s="4"/>
      <c r="AM13" s="4"/>
    </row>
    <row r="14" spans="1:39" s="55" customFormat="1" ht="16.5" customHeight="1">
      <c r="A14" s="195"/>
      <c r="B14" s="49">
        <f aca="true" t="shared" si="2" ref="B14:G14">SUM(B12:B13)</f>
        <v>2</v>
      </c>
      <c r="C14" s="50">
        <f t="shared" si="2"/>
        <v>1</v>
      </c>
      <c r="D14" s="51">
        <f t="shared" si="2"/>
        <v>1</v>
      </c>
      <c r="E14" s="49">
        <f t="shared" si="2"/>
        <v>2</v>
      </c>
      <c r="F14" s="50">
        <f t="shared" si="2"/>
        <v>0</v>
      </c>
      <c r="G14" s="51">
        <f t="shared" si="2"/>
        <v>1</v>
      </c>
      <c r="H14" s="46"/>
      <c r="I14" s="47"/>
      <c r="J14" s="48"/>
      <c r="K14" s="49">
        <f aca="true" t="shared" si="3" ref="K14:AE14">SUM(K12:K13)</f>
        <v>0</v>
      </c>
      <c r="L14" s="50">
        <f t="shared" si="3"/>
        <v>1</v>
      </c>
      <c r="M14" s="51">
        <f t="shared" si="3"/>
        <v>2</v>
      </c>
      <c r="N14" s="49">
        <f t="shared" si="3"/>
        <v>4</v>
      </c>
      <c r="O14" s="50">
        <f t="shared" si="3"/>
        <v>0</v>
      </c>
      <c r="P14" s="51">
        <f t="shared" si="3"/>
        <v>1</v>
      </c>
      <c r="Q14" s="49">
        <f t="shared" si="3"/>
        <v>3</v>
      </c>
      <c r="R14" s="50">
        <f t="shared" si="3"/>
        <v>0</v>
      </c>
      <c r="S14" s="51">
        <f t="shared" si="3"/>
        <v>0</v>
      </c>
      <c r="T14" s="49">
        <f>SUM(T12:T13)</f>
        <v>3</v>
      </c>
      <c r="U14" s="50">
        <f>SUM(U12:U13)</f>
        <v>0</v>
      </c>
      <c r="V14" s="51">
        <f>SUM(V12:V13)</f>
        <v>1</v>
      </c>
      <c r="W14" s="49">
        <f t="shared" si="3"/>
        <v>1</v>
      </c>
      <c r="X14" s="50">
        <f t="shared" si="3"/>
        <v>1</v>
      </c>
      <c r="Y14" s="51">
        <f t="shared" si="3"/>
        <v>2</v>
      </c>
      <c r="Z14" s="49">
        <f>SUM(Z12:Z13)</f>
        <v>3</v>
      </c>
      <c r="AA14" s="50">
        <f>SUM(AA12:AA13)</f>
        <v>3</v>
      </c>
      <c r="AB14" s="51">
        <f>SUM(AB12:AB13)</f>
        <v>0</v>
      </c>
      <c r="AC14" s="49">
        <f t="shared" si="3"/>
        <v>1</v>
      </c>
      <c r="AD14" s="50">
        <f t="shared" si="3"/>
        <v>1</v>
      </c>
      <c r="AE14" s="51">
        <f t="shared" si="3"/>
        <v>1</v>
      </c>
      <c r="AF14" s="52" t="s">
        <v>10</v>
      </c>
      <c r="AG14" s="53"/>
      <c r="AH14" s="54"/>
      <c r="AI14" s="54"/>
      <c r="AJ14" s="54"/>
      <c r="AK14" s="54"/>
      <c r="AL14" s="54"/>
      <c r="AM14" s="54"/>
    </row>
    <row r="15" spans="1:39" ht="16.5" customHeight="1">
      <c r="A15" s="196"/>
      <c r="B15" s="157">
        <f>SUM(B14:D14)</f>
        <v>4</v>
      </c>
      <c r="C15" s="158"/>
      <c r="D15" s="159"/>
      <c r="E15" s="157">
        <f>SUM(E14:G14)</f>
        <v>3</v>
      </c>
      <c r="F15" s="158"/>
      <c r="G15" s="159"/>
      <c r="H15" s="30"/>
      <c r="I15" s="31"/>
      <c r="J15" s="32"/>
      <c r="K15" s="157">
        <f>SUM(K14:M14)</f>
        <v>3</v>
      </c>
      <c r="L15" s="158"/>
      <c r="M15" s="159"/>
      <c r="N15" s="157">
        <f>SUM(N14:P14)</f>
        <v>5</v>
      </c>
      <c r="O15" s="158"/>
      <c r="P15" s="159"/>
      <c r="Q15" s="157">
        <f>SUM(Q14:S14)</f>
        <v>3</v>
      </c>
      <c r="R15" s="158"/>
      <c r="S15" s="159"/>
      <c r="T15" s="157">
        <f>SUM(T14:V14)</f>
        <v>4</v>
      </c>
      <c r="U15" s="158"/>
      <c r="V15" s="159"/>
      <c r="W15" s="157">
        <f>SUM(W14:Y14)</f>
        <v>4</v>
      </c>
      <c r="X15" s="158"/>
      <c r="Y15" s="159"/>
      <c r="Z15" s="157">
        <f>SUM(Z14:AB14)</f>
        <v>6</v>
      </c>
      <c r="AA15" s="158"/>
      <c r="AB15" s="159"/>
      <c r="AC15" s="157">
        <f>SUM(AC14:AE14)</f>
        <v>3</v>
      </c>
      <c r="AD15" s="158"/>
      <c r="AE15" s="159"/>
      <c r="AF15" s="6" t="s">
        <v>17</v>
      </c>
      <c r="AG15" s="12">
        <f>SUM(B15:AE15)</f>
        <v>35</v>
      </c>
      <c r="AH15" s="4"/>
      <c r="AI15" s="4"/>
      <c r="AJ15" s="4"/>
      <c r="AK15" s="4"/>
      <c r="AL15" s="4"/>
      <c r="AM15" s="4"/>
    </row>
    <row r="16" spans="1:39" ht="16.5" customHeight="1">
      <c r="A16" s="194" t="s">
        <v>7</v>
      </c>
      <c r="B16" s="17">
        <v>2</v>
      </c>
      <c r="C16" s="18"/>
      <c r="D16" s="19">
        <v>1</v>
      </c>
      <c r="E16" s="17"/>
      <c r="F16" s="18">
        <v>1</v>
      </c>
      <c r="G16" s="19">
        <v>2</v>
      </c>
      <c r="H16" s="17">
        <v>2</v>
      </c>
      <c r="I16" s="18">
        <v>1</v>
      </c>
      <c r="J16" s="19"/>
      <c r="K16" s="23"/>
      <c r="L16" s="24"/>
      <c r="M16" s="25"/>
      <c r="N16" s="17">
        <v>1</v>
      </c>
      <c r="O16" s="18">
        <v>1</v>
      </c>
      <c r="P16" s="19">
        <v>1</v>
      </c>
      <c r="Q16" s="17">
        <v>2</v>
      </c>
      <c r="R16" s="18"/>
      <c r="S16" s="19">
        <v>1</v>
      </c>
      <c r="T16" s="17">
        <v>2</v>
      </c>
      <c r="U16" s="18"/>
      <c r="V16" s="19">
        <v>1</v>
      </c>
      <c r="W16" s="17">
        <v>2</v>
      </c>
      <c r="X16" s="18">
        <v>1</v>
      </c>
      <c r="Y16" s="19"/>
      <c r="Z16" s="17">
        <v>1</v>
      </c>
      <c r="AA16" s="18"/>
      <c r="AB16" s="19">
        <v>2</v>
      </c>
      <c r="AC16" s="17">
        <v>2</v>
      </c>
      <c r="AD16" s="18">
        <v>1</v>
      </c>
      <c r="AE16" s="19"/>
      <c r="AF16" s="5" t="s">
        <v>8</v>
      </c>
      <c r="AG16" s="11"/>
      <c r="AH16" s="4"/>
      <c r="AI16" s="4"/>
      <c r="AJ16" s="4"/>
      <c r="AK16" s="4"/>
      <c r="AL16" s="4"/>
      <c r="AM16" s="4"/>
    </row>
    <row r="17" spans="1:39" ht="16.5" customHeight="1">
      <c r="A17" s="195"/>
      <c r="B17" s="20"/>
      <c r="C17" s="21"/>
      <c r="D17" s="22"/>
      <c r="E17" s="20">
        <v>1</v>
      </c>
      <c r="F17" s="21"/>
      <c r="G17" s="22"/>
      <c r="H17" s="20"/>
      <c r="I17" s="21"/>
      <c r="J17" s="22"/>
      <c r="K17" s="26"/>
      <c r="L17" s="27"/>
      <c r="M17" s="28"/>
      <c r="N17" s="20"/>
      <c r="O17" s="21"/>
      <c r="P17" s="22"/>
      <c r="Q17" s="20"/>
      <c r="R17" s="21"/>
      <c r="S17" s="22"/>
      <c r="T17" s="20"/>
      <c r="U17" s="21">
        <v>1</v>
      </c>
      <c r="V17" s="22"/>
      <c r="W17" s="20">
        <v>1</v>
      </c>
      <c r="X17" s="21"/>
      <c r="Y17" s="22">
        <v>1</v>
      </c>
      <c r="Z17" s="20">
        <v>1</v>
      </c>
      <c r="AA17" s="21"/>
      <c r="AB17" s="22"/>
      <c r="AC17" s="20"/>
      <c r="AD17" s="21"/>
      <c r="AE17" s="22"/>
      <c r="AF17" s="5" t="s">
        <v>9</v>
      </c>
      <c r="AG17" s="11"/>
      <c r="AH17" s="4"/>
      <c r="AI17" s="4"/>
      <c r="AJ17" s="4"/>
      <c r="AK17" s="4"/>
      <c r="AL17" s="4"/>
      <c r="AM17" s="4"/>
    </row>
    <row r="18" spans="1:39" s="55" customFormat="1" ht="16.5" customHeight="1">
      <c r="A18" s="195"/>
      <c r="B18" s="49">
        <f aca="true" t="shared" si="4" ref="B18:J18">SUM(B16:B17)</f>
        <v>2</v>
      </c>
      <c r="C18" s="50">
        <f t="shared" si="4"/>
        <v>0</v>
      </c>
      <c r="D18" s="51">
        <f t="shared" si="4"/>
        <v>1</v>
      </c>
      <c r="E18" s="49">
        <f t="shared" si="4"/>
        <v>1</v>
      </c>
      <c r="F18" s="50">
        <f t="shared" si="4"/>
        <v>1</v>
      </c>
      <c r="G18" s="51">
        <f t="shared" si="4"/>
        <v>2</v>
      </c>
      <c r="H18" s="49">
        <f t="shared" si="4"/>
        <v>2</v>
      </c>
      <c r="I18" s="50">
        <f t="shared" si="4"/>
        <v>1</v>
      </c>
      <c r="J18" s="51">
        <f t="shared" si="4"/>
        <v>0</v>
      </c>
      <c r="K18" s="46"/>
      <c r="L18" s="47"/>
      <c r="M18" s="48"/>
      <c r="N18" s="49">
        <f aca="true" t="shared" si="5" ref="N18:AE18">SUM(N16:N17)</f>
        <v>1</v>
      </c>
      <c r="O18" s="50">
        <f t="shared" si="5"/>
        <v>1</v>
      </c>
      <c r="P18" s="51">
        <f t="shared" si="5"/>
        <v>1</v>
      </c>
      <c r="Q18" s="49">
        <f t="shared" si="5"/>
        <v>2</v>
      </c>
      <c r="R18" s="50">
        <f t="shared" si="5"/>
        <v>0</v>
      </c>
      <c r="S18" s="51">
        <f t="shared" si="5"/>
        <v>1</v>
      </c>
      <c r="T18" s="49">
        <f>SUM(T16:T17)</f>
        <v>2</v>
      </c>
      <c r="U18" s="50">
        <f>SUM(U16:U17)</f>
        <v>1</v>
      </c>
      <c r="V18" s="51">
        <f>SUM(V16:V17)</f>
        <v>1</v>
      </c>
      <c r="W18" s="49">
        <f t="shared" si="5"/>
        <v>3</v>
      </c>
      <c r="X18" s="50">
        <f t="shared" si="5"/>
        <v>1</v>
      </c>
      <c r="Y18" s="51">
        <f t="shared" si="5"/>
        <v>1</v>
      </c>
      <c r="Z18" s="49">
        <f>SUM(Z16:Z17)</f>
        <v>2</v>
      </c>
      <c r="AA18" s="50">
        <f>SUM(AA16:AA17)</f>
        <v>0</v>
      </c>
      <c r="AB18" s="51">
        <f>SUM(AB16:AB17)</f>
        <v>2</v>
      </c>
      <c r="AC18" s="49">
        <f t="shared" si="5"/>
        <v>2</v>
      </c>
      <c r="AD18" s="50">
        <f t="shared" si="5"/>
        <v>1</v>
      </c>
      <c r="AE18" s="51">
        <f t="shared" si="5"/>
        <v>0</v>
      </c>
      <c r="AF18" s="52" t="s">
        <v>10</v>
      </c>
      <c r="AG18" s="53"/>
      <c r="AH18" s="54"/>
      <c r="AI18" s="54"/>
      <c r="AJ18" s="54"/>
      <c r="AK18" s="54"/>
      <c r="AL18" s="54"/>
      <c r="AM18" s="54"/>
    </row>
    <row r="19" spans="1:39" ht="16.5" customHeight="1">
      <c r="A19" s="196"/>
      <c r="B19" s="157">
        <f>SUM(B18:D18)</f>
        <v>3</v>
      </c>
      <c r="C19" s="158"/>
      <c r="D19" s="159"/>
      <c r="E19" s="157">
        <f>SUM(E18:G18)</f>
        <v>4</v>
      </c>
      <c r="F19" s="158"/>
      <c r="G19" s="159"/>
      <c r="H19" s="157">
        <f>SUM(H18:J18)</f>
        <v>3</v>
      </c>
      <c r="I19" s="158"/>
      <c r="J19" s="159"/>
      <c r="K19" s="30"/>
      <c r="L19" s="31"/>
      <c r="M19" s="32"/>
      <c r="N19" s="157">
        <f>SUM(N18:P18)</f>
        <v>3</v>
      </c>
      <c r="O19" s="158"/>
      <c r="P19" s="159"/>
      <c r="Q19" s="157">
        <f>SUM(Q18:S18)</f>
        <v>3</v>
      </c>
      <c r="R19" s="158"/>
      <c r="S19" s="159"/>
      <c r="T19" s="157">
        <f>SUM(T18:V18)</f>
        <v>4</v>
      </c>
      <c r="U19" s="158"/>
      <c r="V19" s="159"/>
      <c r="W19" s="157">
        <f>SUM(W18:Y18)</f>
        <v>5</v>
      </c>
      <c r="X19" s="158"/>
      <c r="Y19" s="159"/>
      <c r="Z19" s="157">
        <f>SUM(Z18:AB18)</f>
        <v>4</v>
      </c>
      <c r="AA19" s="158"/>
      <c r="AB19" s="159"/>
      <c r="AC19" s="157">
        <f>SUM(AC18:AE18)</f>
        <v>3</v>
      </c>
      <c r="AD19" s="158"/>
      <c r="AE19" s="159"/>
      <c r="AF19" s="6" t="s">
        <v>17</v>
      </c>
      <c r="AG19" s="12">
        <f>SUM(B19:AE19)</f>
        <v>32</v>
      </c>
      <c r="AH19" s="4"/>
      <c r="AI19" s="4"/>
      <c r="AJ19" s="4"/>
      <c r="AK19" s="4"/>
      <c r="AL19" s="4"/>
      <c r="AM19" s="4"/>
    </row>
    <row r="20" spans="1:39" ht="16.5" customHeight="1">
      <c r="A20" s="194" t="s">
        <v>5</v>
      </c>
      <c r="B20" s="17"/>
      <c r="C20" s="18">
        <v>1</v>
      </c>
      <c r="D20" s="19">
        <v>2</v>
      </c>
      <c r="E20" s="17">
        <v>1</v>
      </c>
      <c r="F20" s="18"/>
      <c r="G20" s="19">
        <v>2</v>
      </c>
      <c r="H20" s="17"/>
      <c r="I20" s="18"/>
      <c r="J20" s="19">
        <v>3</v>
      </c>
      <c r="K20" s="17">
        <v>1</v>
      </c>
      <c r="L20" s="18">
        <v>1</v>
      </c>
      <c r="M20" s="19">
        <v>1</v>
      </c>
      <c r="N20" s="23"/>
      <c r="O20" s="24"/>
      <c r="P20" s="25"/>
      <c r="Q20" s="17">
        <v>2</v>
      </c>
      <c r="R20" s="18"/>
      <c r="S20" s="19">
        <v>1</v>
      </c>
      <c r="T20" s="17">
        <v>1</v>
      </c>
      <c r="U20" s="18">
        <v>1</v>
      </c>
      <c r="V20" s="19">
        <v>1</v>
      </c>
      <c r="W20" s="17">
        <v>1</v>
      </c>
      <c r="X20" s="18">
        <v>1</v>
      </c>
      <c r="Y20" s="19">
        <v>1</v>
      </c>
      <c r="Z20" s="17">
        <v>1</v>
      </c>
      <c r="AA20" s="18"/>
      <c r="AB20" s="19">
        <v>2</v>
      </c>
      <c r="AC20" s="17"/>
      <c r="AD20" s="18"/>
      <c r="AE20" s="19">
        <v>3</v>
      </c>
      <c r="AF20" s="5" t="s">
        <v>8</v>
      </c>
      <c r="AG20" s="11"/>
      <c r="AH20" s="4"/>
      <c r="AI20" s="4"/>
      <c r="AJ20" s="4"/>
      <c r="AK20" s="4"/>
      <c r="AL20" s="4"/>
      <c r="AM20" s="4"/>
    </row>
    <row r="21" spans="1:39" ht="16.5" customHeight="1">
      <c r="A21" s="195"/>
      <c r="B21" s="20"/>
      <c r="C21" s="21"/>
      <c r="D21" s="22"/>
      <c r="E21" s="20"/>
      <c r="F21" s="21"/>
      <c r="G21" s="22"/>
      <c r="H21" s="20">
        <v>1</v>
      </c>
      <c r="I21" s="21"/>
      <c r="J21" s="22">
        <v>1</v>
      </c>
      <c r="K21" s="20"/>
      <c r="L21" s="21"/>
      <c r="M21" s="22"/>
      <c r="N21" s="26"/>
      <c r="O21" s="27"/>
      <c r="P21" s="28"/>
      <c r="Q21" s="20">
        <v>1</v>
      </c>
      <c r="R21" s="21"/>
      <c r="S21" s="22"/>
      <c r="T21" s="20"/>
      <c r="U21" s="21"/>
      <c r="V21" s="22"/>
      <c r="W21" s="20"/>
      <c r="X21" s="21"/>
      <c r="Y21" s="22"/>
      <c r="Z21" s="20"/>
      <c r="AA21" s="21"/>
      <c r="AB21" s="22"/>
      <c r="AC21" s="20"/>
      <c r="AD21" s="21"/>
      <c r="AE21" s="22">
        <v>1</v>
      </c>
      <c r="AF21" s="5" t="s">
        <v>9</v>
      </c>
      <c r="AG21" s="11"/>
      <c r="AH21" s="4"/>
      <c r="AI21" s="4"/>
      <c r="AJ21" s="4"/>
      <c r="AK21" s="4"/>
      <c r="AL21" s="4"/>
      <c r="AM21" s="4"/>
    </row>
    <row r="22" spans="1:39" s="55" customFormat="1" ht="16.5" customHeight="1">
      <c r="A22" s="195"/>
      <c r="B22" s="49">
        <f aca="true" t="shared" si="6" ref="B22:M22">SUM(B20:B21)</f>
        <v>0</v>
      </c>
      <c r="C22" s="50">
        <f t="shared" si="6"/>
        <v>1</v>
      </c>
      <c r="D22" s="51">
        <f t="shared" si="6"/>
        <v>2</v>
      </c>
      <c r="E22" s="49">
        <f t="shared" si="6"/>
        <v>1</v>
      </c>
      <c r="F22" s="50">
        <f t="shared" si="6"/>
        <v>0</v>
      </c>
      <c r="G22" s="51">
        <f t="shared" si="6"/>
        <v>2</v>
      </c>
      <c r="H22" s="49">
        <f t="shared" si="6"/>
        <v>1</v>
      </c>
      <c r="I22" s="50">
        <f t="shared" si="6"/>
        <v>0</v>
      </c>
      <c r="J22" s="51">
        <f t="shared" si="6"/>
        <v>4</v>
      </c>
      <c r="K22" s="49">
        <f t="shared" si="6"/>
        <v>1</v>
      </c>
      <c r="L22" s="50">
        <f t="shared" si="6"/>
        <v>1</v>
      </c>
      <c r="M22" s="51">
        <f t="shared" si="6"/>
        <v>1</v>
      </c>
      <c r="N22" s="46"/>
      <c r="O22" s="47"/>
      <c r="P22" s="48"/>
      <c r="Q22" s="49">
        <f aca="true" t="shared" si="7" ref="Q22:AE22">SUM(Q20:Q21)</f>
        <v>3</v>
      </c>
      <c r="R22" s="50">
        <f t="shared" si="7"/>
        <v>0</v>
      </c>
      <c r="S22" s="51">
        <f t="shared" si="7"/>
        <v>1</v>
      </c>
      <c r="T22" s="49">
        <f>SUM(T20:T21)</f>
        <v>1</v>
      </c>
      <c r="U22" s="50">
        <f>SUM(U20:U21)</f>
        <v>1</v>
      </c>
      <c r="V22" s="51">
        <f>SUM(V20:V21)</f>
        <v>1</v>
      </c>
      <c r="W22" s="49">
        <f t="shared" si="7"/>
        <v>1</v>
      </c>
      <c r="X22" s="50">
        <f t="shared" si="7"/>
        <v>1</v>
      </c>
      <c r="Y22" s="51">
        <f t="shared" si="7"/>
        <v>1</v>
      </c>
      <c r="Z22" s="49">
        <f>SUM(Z20:Z21)</f>
        <v>1</v>
      </c>
      <c r="AA22" s="50">
        <f>SUM(AA20:AA21)</f>
        <v>0</v>
      </c>
      <c r="AB22" s="51">
        <f>SUM(AB20:AB21)</f>
        <v>2</v>
      </c>
      <c r="AC22" s="49">
        <f t="shared" si="7"/>
        <v>0</v>
      </c>
      <c r="AD22" s="50">
        <f t="shared" si="7"/>
        <v>0</v>
      </c>
      <c r="AE22" s="51">
        <f t="shared" si="7"/>
        <v>4</v>
      </c>
      <c r="AF22" s="52" t="s">
        <v>10</v>
      </c>
      <c r="AG22" s="53"/>
      <c r="AH22" s="54"/>
      <c r="AI22" s="54"/>
      <c r="AJ22" s="54"/>
      <c r="AK22" s="54"/>
      <c r="AL22" s="54"/>
      <c r="AM22" s="54"/>
    </row>
    <row r="23" spans="1:39" ht="16.5" customHeight="1">
      <c r="A23" s="196"/>
      <c r="B23" s="157">
        <f>SUM(B22:D22)</f>
        <v>3</v>
      </c>
      <c r="C23" s="158"/>
      <c r="D23" s="159"/>
      <c r="E23" s="157">
        <f>SUM(E22:G22)</f>
        <v>3</v>
      </c>
      <c r="F23" s="158"/>
      <c r="G23" s="159"/>
      <c r="H23" s="157">
        <f>SUM(H22:J22)</f>
        <v>5</v>
      </c>
      <c r="I23" s="158"/>
      <c r="J23" s="159"/>
      <c r="K23" s="157">
        <f>SUM(K22:M22)</f>
        <v>3</v>
      </c>
      <c r="L23" s="158"/>
      <c r="M23" s="159"/>
      <c r="N23" s="30"/>
      <c r="O23" s="31"/>
      <c r="P23" s="32"/>
      <c r="Q23" s="157">
        <f>SUM(Q22:S22)</f>
        <v>4</v>
      </c>
      <c r="R23" s="158"/>
      <c r="S23" s="159"/>
      <c r="T23" s="157">
        <f>SUM(T22:V22)</f>
        <v>3</v>
      </c>
      <c r="U23" s="158"/>
      <c r="V23" s="159"/>
      <c r="W23" s="157">
        <f>SUM(W22:Y22)</f>
        <v>3</v>
      </c>
      <c r="X23" s="158"/>
      <c r="Y23" s="159"/>
      <c r="Z23" s="157">
        <f>SUM(Z22:AB22)</f>
        <v>3</v>
      </c>
      <c r="AA23" s="158"/>
      <c r="AB23" s="159"/>
      <c r="AC23" s="157">
        <f>SUM(AC22:AE22)</f>
        <v>4</v>
      </c>
      <c r="AD23" s="158"/>
      <c r="AE23" s="159"/>
      <c r="AF23" s="6" t="s">
        <v>17</v>
      </c>
      <c r="AG23" s="12">
        <f>SUM(B23:AE23)</f>
        <v>31</v>
      </c>
      <c r="AH23" s="4"/>
      <c r="AI23" s="4"/>
      <c r="AJ23" s="4"/>
      <c r="AK23" s="4"/>
      <c r="AL23" s="4"/>
      <c r="AM23" s="4"/>
    </row>
    <row r="24" spans="1:39" ht="16.5" customHeight="1">
      <c r="A24" s="194" t="s">
        <v>1</v>
      </c>
      <c r="B24" s="17">
        <v>1</v>
      </c>
      <c r="C24" s="18">
        <v>1</v>
      </c>
      <c r="D24" s="19">
        <v>1</v>
      </c>
      <c r="E24" s="17">
        <v>2</v>
      </c>
      <c r="F24" s="18"/>
      <c r="G24" s="19">
        <v>1</v>
      </c>
      <c r="H24" s="17"/>
      <c r="I24" s="18"/>
      <c r="J24" s="19">
        <v>3</v>
      </c>
      <c r="K24" s="17">
        <v>1</v>
      </c>
      <c r="L24" s="18"/>
      <c r="M24" s="19">
        <v>2</v>
      </c>
      <c r="N24" s="17">
        <v>1</v>
      </c>
      <c r="O24" s="18"/>
      <c r="P24" s="19">
        <v>2</v>
      </c>
      <c r="Q24" s="23"/>
      <c r="R24" s="24"/>
      <c r="S24" s="25"/>
      <c r="T24" s="17"/>
      <c r="U24" s="18">
        <v>1</v>
      </c>
      <c r="V24" s="19">
        <v>2</v>
      </c>
      <c r="W24" s="17"/>
      <c r="X24" s="18">
        <v>1</v>
      </c>
      <c r="Y24" s="19">
        <v>2</v>
      </c>
      <c r="Z24" s="17">
        <v>1</v>
      </c>
      <c r="AA24" s="18">
        <v>2</v>
      </c>
      <c r="AB24" s="19"/>
      <c r="AC24" s="17">
        <v>2</v>
      </c>
      <c r="AD24" s="18"/>
      <c r="AE24" s="19">
        <v>1</v>
      </c>
      <c r="AF24" s="5" t="s">
        <v>8</v>
      </c>
      <c r="AG24" s="11"/>
      <c r="AH24" s="4"/>
      <c r="AI24" s="4"/>
      <c r="AJ24" s="4"/>
      <c r="AK24" s="4"/>
      <c r="AL24" s="4"/>
      <c r="AM24" s="4"/>
    </row>
    <row r="25" spans="1:39" ht="16.5" customHeight="1">
      <c r="A25" s="195"/>
      <c r="B25" s="20"/>
      <c r="C25" s="21"/>
      <c r="D25" s="22"/>
      <c r="E25" s="20"/>
      <c r="F25" s="21"/>
      <c r="G25" s="22"/>
      <c r="H25" s="20"/>
      <c r="I25" s="21"/>
      <c r="J25" s="22"/>
      <c r="K25" s="20"/>
      <c r="L25" s="21"/>
      <c r="M25" s="22"/>
      <c r="N25" s="20"/>
      <c r="O25" s="21"/>
      <c r="P25" s="22">
        <v>1</v>
      </c>
      <c r="Q25" s="26"/>
      <c r="R25" s="27"/>
      <c r="S25" s="28"/>
      <c r="T25" s="20"/>
      <c r="U25" s="21"/>
      <c r="V25" s="22"/>
      <c r="W25" s="20"/>
      <c r="X25" s="21"/>
      <c r="Y25" s="22"/>
      <c r="Z25" s="20"/>
      <c r="AA25" s="21"/>
      <c r="AB25" s="22"/>
      <c r="AC25" s="20">
        <v>1</v>
      </c>
      <c r="AD25" s="21"/>
      <c r="AE25" s="22"/>
      <c r="AF25" s="5" t="s">
        <v>9</v>
      </c>
      <c r="AG25" s="11"/>
      <c r="AH25" s="4"/>
      <c r="AI25" s="4"/>
      <c r="AJ25" s="4"/>
      <c r="AK25" s="4"/>
      <c r="AL25" s="4"/>
      <c r="AM25" s="4"/>
    </row>
    <row r="26" spans="1:39" s="55" customFormat="1" ht="16.5" customHeight="1">
      <c r="A26" s="195"/>
      <c r="B26" s="49">
        <f aca="true" t="shared" si="8" ref="B26:P26">SUM(B24:B25)</f>
        <v>1</v>
      </c>
      <c r="C26" s="50">
        <f t="shared" si="8"/>
        <v>1</v>
      </c>
      <c r="D26" s="51">
        <f t="shared" si="8"/>
        <v>1</v>
      </c>
      <c r="E26" s="49">
        <f t="shared" si="8"/>
        <v>2</v>
      </c>
      <c r="F26" s="50">
        <f t="shared" si="8"/>
        <v>0</v>
      </c>
      <c r="G26" s="51">
        <f t="shared" si="8"/>
        <v>1</v>
      </c>
      <c r="H26" s="49">
        <f t="shared" si="8"/>
        <v>0</v>
      </c>
      <c r="I26" s="50">
        <f t="shared" si="8"/>
        <v>0</v>
      </c>
      <c r="J26" s="51">
        <f t="shared" si="8"/>
        <v>3</v>
      </c>
      <c r="K26" s="49">
        <f t="shared" si="8"/>
        <v>1</v>
      </c>
      <c r="L26" s="50">
        <f t="shared" si="8"/>
        <v>0</v>
      </c>
      <c r="M26" s="51">
        <f t="shared" si="8"/>
        <v>2</v>
      </c>
      <c r="N26" s="49">
        <f t="shared" si="8"/>
        <v>1</v>
      </c>
      <c r="O26" s="50">
        <f t="shared" si="8"/>
        <v>0</v>
      </c>
      <c r="P26" s="51">
        <f t="shared" si="8"/>
        <v>3</v>
      </c>
      <c r="Q26" s="46"/>
      <c r="R26" s="47"/>
      <c r="S26" s="48"/>
      <c r="T26" s="49">
        <f>SUM(T24:T25)</f>
        <v>0</v>
      </c>
      <c r="U26" s="50">
        <f>SUM(U24:U25)</f>
        <v>1</v>
      </c>
      <c r="V26" s="51">
        <f>SUM(V24:V25)</f>
        <v>2</v>
      </c>
      <c r="W26" s="49">
        <f aca="true" t="shared" si="9" ref="W26:AE26">SUM(W24:W25)</f>
        <v>0</v>
      </c>
      <c r="X26" s="50">
        <f t="shared" si="9"/>
        <v>1</v>
      </c>
      <c r="Y26" s="51">
        <f t="shared" si="9"/>
        <v>2</v>
      </c>
      <c r="Z26" s="49">
        <f>SUM(Z24:Z25)</f>
        <v>1</v>
      </c>
      <c r="AA26" s="50">
        <f>SUM(AA24:AA25)</f>
        <v>2</v>
      </c>
      <c r="AB26" s="51">
        <f>SUM(AB24:AB25)</f>
        <v>0</v>
      </c>
      <c r="AC26" s="49">
        <f t="shared" si="9"/>
        <v>3</v>
      </c>
      <c r="AD26" s="50">
        <f t="shared" si="9"/>
        <v>0</v>
      </c>
      <c r="AE26" s="51">
        <f t="shared" si="9"/>
        <v>1</v>
      </c>
      <c r="AF26" s="52" t="s">
        <v>10</v>
      </c>
      <c r="AG26" s="53"/>
      <c r="AH26" s="54"/>
      <c r="AI26" s="54"/>
      <c r="AJ26" s="54"/>
      <c r="AK26" s="54"/>
      <c r="AL26" s="54"/>
      <c r="AM26" s="54"/>
    </row>
    <row r="27" spans="1:39" ht="16.5" customHeight="1">
      <c r="A27" s="196"/>
      <c r="B27" s="157">
        <f>SUM(B26:D26)</f>
        <v>3</v>
      </c>
      <c r="C27" s="158"/>
      <c r="D27" s="159"/>
      <c r="E27" s="157">
        <f>SUM(E26:G26)</f>
        <v>3</v>
      </c>
      <c r="F27" s="158"/>
      <c r="G27" s="159"/>
      <c r="H27" s="157">
        <f>SUM(H26:J26)</f>
        <v>3</v>
      </c>
      <c r="I27" s="158"/>
      <c r="J27" s="159"/>
      <c r="K27" s="157">
        <f>SUM(K26:M26)</f>
        <v>3</v>
      </c>
      <c r="L27" s="158"/>
      <c r="M27" s="159"/>
      <c r="N27" s="157">
        <f>SUM(N26:P26)</f>
        <v>4</v>
      </c>
      <c r="O27" s="158"/>
      <c r="P27" s="159"/>
      <c r="Q27" s="30"/>
      <c r="R27" s="31"/>
      <c r="S27" s="32"/>
      <c r="T27" s="157">
        <f>SUM(T26:V26)</f>
        <v>3</v>
      </c>
      <c r="U27" s="158"/>
      <c r="V27" s="159"/>
      <c r="W27" s="157">
        <f>SUM(W26:Y26)</f>
        <v>3</v>
      </c>
      <c r="X27" s="158"/>
      <c r="Y27" s="159"/>
      <c r="Z27" s="157">
        <f>SUM(Z26:AB26)</f>
        <v>3</v>
      </c>
      <c r="AA27" s="158"/>
      <c r="AB27" s="159"/>
      <c r="AC27" s="157">
        <f>SUM(AC26:AE26)</f>
        <v>4</v>
      </c>
      <c r="AD27" s="158"/>
      <c r="AE27" s="159"/>
      <c r="AF27" s="6" t="s">
        <v>17</v>
      </c>
      <c r="AG27" s="12">
        <f>SUM(B27:AE27)</f>
        <v>29</v>
      </c>
      <c r="AH27" s="4"/>
      <c r="AI27" s="4"/>
      <c r="AJ27" s="4"/>
      <c r="AK27" s="4"/>
      <c r="AL27" s="4"/>
      <c r="AM27" s="4"/>
    </row>
    <row r="28" spans="1:39" ht="16.5" customHeight="1">
      <c r="A28" s="194" t="s">
        <v>3</v>
      </c>
      <c r="B28" s="17">
        <v>1</v>
      </c>
      <c r="C28" s="18">
        <v>1</v>
      </c>
      <c r="D28" s="19">
        <v>1</v>
      </c>
      <c r="E28" s="17"/>
      <c r="F28" s="18">
        <v>1</v>
      </c>
      <c r="G28" s="19">
        <v>2</v>
      </c>
      <c r="H28" s="17">
        <v>1</v>
      </c>
      <c r="I28" s="18"/>
      <c r="J28" s="19">
        <v>2</v>
      </c>
      <c r="K28" s="17">
        <v>1</v>
      </c>
      <c r="L28" s="18"/>
      <c r="M28" s="19">
        <v>2</v>
      </c>
      <c r="N28" s="17">
        <v>1</v>
      </c>
      <c r="O28" s="18">
        <v>1</v>
      </c>
      <c r="P28" s="19">
        <v>1</v>
      </c>
      <c r="Q28" s="17">
        <v>2</v>
      </c>
      <c r="R28" s="18">
        <v>1</v>
      </c>
      <c r="S28" s="19"/>
      <c r="T28" s="23"/>
      <c r="U28" s="24"/>
      <c r="V28" s="25"/>
      <c r="W28" s="17">
        <v>1</v>
      </c>
      <c r="X28" s="18"/>
      <c r="Y28" s="19">
        <v>2</v>
      </c>
      <c r="Z28" s="17">
        <v>1</v>
      </c>
      <c r="AA28" s="18">
        <v>1</v>
      </c>
      <c r="AB28" s="19">
        <v>1</v>
      </c>
      <c r="AC28" s="17">
        <v>2</v>
      </c>
      <c r="AD28" s="18"/>
      <c r="AE28" s="19">
        <v>1</v>
      </c>
      <c r="AF28" s="5" t="s">
        <v>8</v>
      </c>
      <c r="AG28" s="11"/>
      <c r="AH28" s="4"/>
      <c r="AI28" s="4"/>
      <c r="AJ28" s="4"/>
      <c r="AK28" s="4"/>
      <c r="AL28" s="4"/>
      <c r="AM28" s="4"/>
    </row>
    <row r="29" spans="1:39" s="55" customFormat="1" ht="16.5" customHeight="1">
      <c r="A29" s="195"/>
      <c r="B29" s="20"/>
      <c r="C29" s="21"/>
      <c r="D29" s="22"/>
      <c r="E29" s="20"/>
      <c r="F29" s="21"/>
      <c r="G29" s="22">
        <v>1</v>
      </c>
      <c r="H29" s="20"/>
      <c r="I29" s="21"/>
      <c r="J29" s="22">
        <v>1</v>
      </c>
      <c r="K29" s="20"/>
      <c r="L29" s="21">
        <v>1</v>
      </c>
      <c r="M29" s="22"/>
      <c r="N29" s="20"/>
      <c r="O29" s="21"/>
      <c r="P29" s="22"/>
      <c r="Q29" s="20"/>
      <c r="R29" s="21"/>
      <c r="S29" s="22"/>
      <c r="T29" s="26"/>
      <c r="U29" s="27"/>
      <c r="V29" s="28"/>
      <c r="W29" s="20"/>
      <c r="X29" s="21"/>
      <c r="Y29" s="62"/>
      <c r="Z29" s="20"/>
      <c r="AA29" s="21">
        <v>1</v>
      </c>
      <c r="AB29" s="22"/>
      <c r="AC29" s="20"/>
      <c r="AD29" s="21"/>
      <c r="AE29" s="22"/>
      <c r="AF29" s="57" t="s">
        <v>9</v>
      </c>
      <c r="AG29" s="53"/>
      <c r="AH29" s="54"/>
      <c r="AI29" s="54"/>
      <c r="AJ29" s="54"/>
      <c r="AK29" s="54"/>
      <c r="AL29" s="54"/>
      <c r="AM29" s="54"/>
    </row>
    <row r="30" spans="1:39" ht="16.5" customHeight="1">
      <c r="A30" s="195"/>
      <c r="B30" s="49">
        <f aca="true" t="shared" si="10" ref="B30:Y30">SUM(B28:B29)</f>
        <v>1</v>
      </c>
      <c r="C30" s="50">
        <f t="shared" si="10"/>
        <v>1</v>
      </c>
      <c r="D30" s="51">
        <f t="shared" si="10"/>
        <v>1</v>
      </c>
      <c r="E30" s="49">
        <f t="shared" si="10"/>
        <v>0</v>
      </c>
      <c r="F30" s="50">
        <f t="shared" si="10"/>
        <v>1</v>
      </c>
      <c r="G30" s="51">
        <f t="shared" si="10"/>
        <v>3</v>
      </c>
      <c r="H30" s="49">
        <f t="shared" si="10"/>
        <v>1</v>
      </c>
      <c r="I30" s="50">
        <f t="shared" si="10"/>
        <v>0</v>
      </c>
      <c r="J30" s="51">
        <f t="shared" si="10"/>
        <v>3</v>
      </c>
      <c r="K30" s="49">
        <f t="shared" si="10"/>
        <v>1</v>
      </c>
      <c r="L30" s="50">
        <f t="shared" si="10"/>
        <v>1</v>
      </c>
      <c r="M30" s="51">
        <f t="shared" si="10"/>
        <v>2</v>
      </c>
      <c r="N30" s="49">
        <f t="shared" si="10"/>
        <v>1</v>
      </c>
      <c r="O30" s="50">
        <f t="shared" si="10"/>
        <v>1</v>
      </c>
      <c r="P30" s="51">
        <f t="shared" si="10"/>
        <v>1</v>
      </c>
      <c r="Q30" s="49">
        <f t="shared" si="10"/>
        <v>2</v>
      </c>
      <c r="R30" s="50">
        <f t="shared" si="10"/>
        <v>1</v>
      </c>
      <c r="S30" s="51">
        <f t="shared" si="10"/>
        <v>0</v>
      </c>
      <c r="T30" s="29"/>
      <c r="U30" s="27"/>
      <c r="V30" s="28"/>
      <c r="W30" s="49">
        <f t="shared" si="10"/>
        <v>1</v>
      </c>
      <c r="X30" s="50">
        <f t="shared" si="10"/>
        <v>0</v>
      </c>
      <c r="Y30" s="51">
        <f t="shared" si="10"/>
        <v>2</v>
      </c>
      <c r="Z30" s="49">
        <f aca="true" t="shared" si="11" ref="Z30:AE30">SUM(Z28:Z29)</f>
        <v>1</v>
      </c>
      <c r="AA30" s="50">
        <f t="shared" si="11"/>
        <v>2</v>
      </c>
      <c r="AB30" s="51">
        <f t="shared" si="11"/>
        <v>1</v>
      </c>
      <c r="AC30" s="49">
        <f t="shared" si="11"/>
        <v>2</v>
      </c>
      <c r="AD30" s="50">
        <f t="shared" si="11"/>
        <v>0</v>
      </c>
      <c r="AE30" s="51">
        <f t="shared" si="11"/>
        <v>1</v>
      </c>
      <c r="AF30" s="10" t="s">
        <v>10</v>
      </c>
      <c r="AG30" s="11"/>
      <c r="AH30" s="4"/>
      <c r="AI30" s="4"/>
      <c r="AJ30" s="4"/>
      <c r="AK30" s="4"/>
      <c r="AL30" s="4"/>
      <c r="AM30" s="4"/>
    </row>
    <row r="31" spans="1:39" ht="16.5" customHeight="1">
      <c r="A31" s="196"/>
      <c r="B31" s="157">
        <f>SUM(B30:D30)</f>
        <v>3</v>
      </c>
      <c r="C31" s="158"/>
      <c r="D31" s="159"/>
      <c r="E31" s="157">
        <f>SUM(E30:G30)</f>
        <v>4</v>
      </c>
      <c r="F31" s="158"/>
      <c r="G31" s="159"/>
      <c r="H31" s="157">
        <f>SUM(H30:J30)</f>
        <v>4</v>
      </c>
      <c r="I31" s="158"/>
      <c r="J31" s="159"/>
      <c r="K31" s="157">
        <f>SUM(K30:M30)</f>
        <v>4</v>
      </c>
      <c r="L31" s="158"/>
      <c r="M31" s="159"/>
      <c r="N31" s="157">
        <f>SUM(N30:P30)</f>
        <v>3</v>
      </c>
      <c r="O31" s="158"/>
      <c r="P31" s="159"/>
      <c r="Q31" s="157">
        <f>SUM(Q30:S30)</f>
        <v>3</v>
      </c>
      <c r="R31" s="158"/>
      <c r="S31" s="159"/>
      <c r="T31" s="30"/>
      <c r="U31" s="31"/>
      <c r="V31" s="32"/>
      <c r="W31" s="157">
        <f>SUM(W30:Y30)</f>
        <v>3</v>
      </c>
      <c r="X31" s="158"/>
      <c r="Y31" s="159"/>
      <c r="Z31" s="157">
        <f>SUM(Z30:AB30)</f>
        <v>4</v>
      </c>
      <c r="AA31" s="158"/>
      <c r="AB31" s="159"/>
      <c r="AC31" s="157">
        <f>SUM(AC30:AE30)</f>
        <v>3</v>
      </c>
      <c r="AD31" s="158"/>
      <c r="AE31" s="159"/>
      <c r="AF31" s="6" t="s">
        <v>17</v>
      </c>
      <c r="AG31" s="12">
        <f>SUM(B31:AE31)</f>
        <v>31</v>
      </c>
      <c r="AH31" s="4"/>
      <c r="AI31" s="4"/>
      <c r="AJ31" s="4"/>
      <c r="AK31" s="4"/>
      <c r="AL31" s="4"/>
      <c r="AM31" s="4"/>
    </row>
    <row r="32" spans="1:39" ht="16.5" customHeight="1">
      <c r="A32" s="200" t="s">
        <v>13</v>
      </c>
      <c r="B32" s="17">
        <v>2</v>
      </c>
      <c r="C32" s="18"/>
      <c r="D32" s="19">
        <v>1</v>
      </c>
      <c r="E32" s="17">
        <v>2</v>
      </c>
      <c r="F32" s="18">
        <v>1</v>
      </c>
      <c r="G32" s="19"/>
      <c r="H32" s="17">
        <v>2</v>
      </c>
      <c r="I32" s="18">
        <v>1</v>
      </c>
      <c r="J32" s="19"/>
      <c r="K32" s="17"/>
      <c r="L32" s="18">
        <v>1</v>
      </c>
      <c r="M32" s="19">
        <v>2</v>
      </c>
      <c r="N32" s="17">
        <v>1</v>
      </c>
      <c r="O32" s="18">
        <v>1</v>
      </c>
      <c r="P32" s="19">
        <v>1</v>
      </c>
      <c r="Q32" s="17">
        <v>2</v>
      </c>
      <c r="R32" s="18">
        <v>1</v>
      </c>
      <c r="S32" s="19"/>
      <c r="T32" s="17">
        <v>2</v>
      </c>
      <c r="U32" s="18"/>
      <c r="V32" s="19">
        <v>1</v>
      </c>
      <c r="W32" s="23"/>
      <c r="X32" s="24"/>
      <c r="Y32" s="25"/>
      <c r="Z32" s="17">
        <v>1</v>
      </c>
      <c r="AA32" s="18">
        <v>1</v>
      </c>
      <c r="AB32" s="19">
        <v>1</v>
      </c>
      <c r="AC32" s="17">
        <v>1</v>
      </c>
      <c r="AD32" s="18">
        <v>1</v>
      </c>
      <c r="AE32" s="19">
        <v>1</v>
      </c>
      <c r="AF32" s="5" t="s">
        <v>8</v>
      </c>
      <c r="AG32" s="11"/>
      <c r="AH32" s="4"/>
      <c r="AI32" s="4"/>
      <c r="AJ32" s="4"/>
      <c r="AK32" s="4"/>
      <c r="AL32" s="4"/>
      <c r="AM32" s="4"/>
    </row>
    <row r="33" spans="1:39" ht="16.5" customHeight="1">
      <c r="A33" s="201"/>
      <c r="B33" s="20"/>
      <c r="C33" s="21"/>
      <c r="D33" s="22">
        <v>1</v>
      </c>
      <c r="E33" s="20">
        <v>2</v>
      </c>
      <c r="F33" s="21"/>
      <c r="G33" s="22"/>
      <c r="H33" s="20"/>
      <c r="I33" s="21"/>
      <c r="J33" s="22">
        <v>1</v>
      </c>
      <c r="K33" s="20">
        <v>1</v>
      </c>
      <c r="L33" s="21"/>
      <c r="M33" s="22">
        <v>1</v>
      </c>
      <c r="N33" s="20"/>
      <c r="O33" s="21"/>
      <c r="P33" s="22"/>
      <c r="Q33" s="20"/>
      <c r="R33" s="21"/>
      <c r="S33" s="22"/>
      <c r="T33" s="20"/>
      <c r="U33" s="21"/>
      <c r="V33" s="22"/>
      <c r="W33" s="26"/>
      <c r="X33" s="27"/>
      <c r="Y33" s="28"/>
      <c r="Z33" s="20"/>
      <c r="AA33" s="21"/>
      <c r="AB33" s="22">
        <v>1</v>
      </c>
      <c r="AC33" s="20"/>
      <c r="AD33" s="21"/>
      <c r="AE33" s="22"/>
      <c r="AF33" s="5" t="s">
        <v>9</v>
      </c>
      <c r="AG33" s="11"/>
      <c r="AH33" s="4"/>
      <c r="AI33" s="4"/>
      <c r="AJ33" s="4"/>
      <c r="AK33" s="4"/>
      <c r="AL33" s="4"/>
      <c r="AM33" s="4"/>
    </row>
    <row r="34" spans="1:39" s="55" customFormat="1" ht="16.5" customHeight="1">
      <c r="A34" s="201"/>
      <c r="B34" s="49">
        <f aca="true" t="shared" si="12" ref="B34:S34">SUM(B32:B33)</f>
        <v>2</v>
      </c>
      <c r="C34" s="50">
        <f t="shared" si="12"/>
        <v>0</v>
      </c>
      <c r="D34" s="51">
        <f t="shared" si="12"/>
        <v>2</v>
      </c>
      <c r="E34" s="49">
        <f t="shared" si="12"/>
        <v>4</v>
      </c>
      <c r="F34" s="50">
        <f t="shared" si="12"/>
        <v>1</v>
      </c>
      <c r="G34" s="51">
        <f t="shared" si="12"/>
        <v>0</v>
      </c>
      <c r="H34" s="49">
        <f t="shared" si="12"/>
        <v>2</v>
      </c>
      <c r="I34" s="50">
        <f t="shared" si="12"/>
        <v>1</v>
      </c>
      <c r="J34" s="51">
        <f t="shared" si="12"/>
        <v>1</v>
      </c>
      <c r="K34" s="49">
        <f t="shared" si="12"/>
        <v>1</v>
      </c>
      <c r="L34" s="50">
        <f t="shared" si="12"/>
        <v>1</v>
      </c>
      <c r="M34" s="51">
        <f t="shared" si="12"/>
        <v>3</v>
      </c>
      <c r="N34" s="49">
        <f t="shared" si="12"/>
        <v>1</v>
      </c>
      <c r="O34" s="50">
        <f t="shared" si="12"/>
        <v>1</v>
      </c>
      <c r="P34" s="51">
        <f t="shared" si="12"/>
        <v>1</v>
      </c>
      <c r="Q34" s="49">
        <f t="shared" si="12"/>
        <v>2</v>
      </c>
      <c r="R34" s="50">
        <f t="shared" si="12"/>
        <v>1</v>
      </c>
      <c r="S34" s="51">
        <f t="shared" si="12"/>
        <v>0</v>
      </c>
      <c r="T34" s="49">
        <f>SUM(T32:T33)</f>
        <v>2</v>
      </c>
      <c r="U34" s="50">
        <f>SUM(U32:U33)</f>
        <v>0</v>
      </c>
      <c r="V34" s="51">
        <f>SUM(V32:V33)</f>
        <v>1</v>
      </c>
      <c r="W34" s="46"/>
      <c r="X34" s="47"/>
      <c r="Y34" s="48"/>
      <c r="Z34" s="49">
        <f aca="true" t="shared" si="13" ref="Z34:AE34">SUM(Z32:Z33)</f>
        <v>1</v>
      </c>
      <c r="AA34" s="50">
        <f t="shared" si="13"/>
        <v>1</v>
      </c>
      <c r="AB34" s="51">
        <f t="shared" si="13"/>
        <v>2</v>
      </c>
      <c r="AC34" s="49">
        <f t="shared" si="13"/>
        <v>1</v>
      </c>
      <c r="AD34" s="50">
        <f t="shared" si="13"/>
        <v>1</v>
      </c>
      <c r="AE34" s="51">
        <f t="shared" si="13"/>
        <v>1</v>
      </c>
      <c r="AF34" s="52" t="s">
        <v>10</v>
      </c>
      <c r="AG34" s="53"/>
      <c r="AH34" s="54"/>
      <c r="AI34" s="54"/>
      <c r="AJ34" s="54"/>
      <c r="AK34" s="54"/>
      <c r="AL34" s="54"/>
      <c r="AM34" s="54"/>
    </row>
    <row r="35" spans="1:39" ht="16.5" customHeight="1">
      <c r="A35" s="202"/>
      <c r="B35" s="157">
        <f>SUM(B34:D34)</f>
        <v>4</v>
      </c>
      <c r="C35" s="160"/>
      <c r="D35" s="161"/>
      <c r="E35" s="157">
        <f>SUM(E34:G34)</f>
        <v>5</v>
      </c>
      <c r="F35" s="160"/>
      <c r="G35" s="161"/>
      <c r="H35" s="157">
        <f>SUM(H34:J34)</f>
        <v>4</v>
      </c>
      <c r="I35" s="160"/>
      <c r="J35" s="161"/>
      <c r="K35" s="157">
        <f>SUM(K34:M34)</f>
        <v>5</v>
      </c>
      <c r="L35" s="160"/>
      <c r="M35" s="161"/>
      <c r="N35" s="157">
        <f>SUM(N34:P34)</f>
        <v>3</v>
      </c>
      <c r="O35" s="160"/>
      <c r="P35" s="161"/>
      <c r="Q35" s="157">
        <f>SUM(Q34:S34)</f>
        <v>3</v>
      </c>
      <c r="R35" s="160"/>
      <c r="S35" s="161"/>
      <c r="T35" s="157">
        <f>SUM(T34:V34)</f>
        <v>3</v>
      </c>
      <c r="U35" s="160"/>
      <c r="V35" s="161"/>
      <c r="W35" s="30"/>
      <c r="X35" s="31"/>
      <c r="Y35" s="32"/>
      <c r="Z35" s="157">
        <f>SUM(Z34:AB34)</f>
        <v>4</v>
      </c>
      <c r="AA35" s="160"/>
      <c r="AB35" s="161"/>
      <c r="AC35" s="157">
        <f>SUM(AC34:AE34)</f>
        <v>3</v>
      </c>
      <c r="AD35" s="160"/>
      <c r="AE35" s="161"/>
      <c r="AF35" s="6" t="s">
        <v>17</v>
      </c>
      <c r="AG35" s="12">
        <f>SUM(B35:AE35)</f>
        <v>34</v>
      </c>
      <c r="AH35" s="4"/>
      <c r="AI35" s="4"/>
      <c r="AJ35" s="4"/>
      <c r="AK35" s="4"/>
      <c r="AL35" s="4"/>
      <c r="AM35" s="4"/>
    </row>
    <row r="36" spans="1:39" ht="16.5" customHeight="1">
      <c r="A36" s="194" t="s">
        <v>18</v>
      </c>
      <c r="B36" s="17">
        <v>1</v>
      </c>
      <c r="C36" s="18">
        <v>1</v>
      </c>
      <c r="D36" s="19">
        <v>1</v>
      </c>
      <c r="E36" s="17">
        <v>1</v>
      </c>
      <c r="F36" s="18">
        <v>1</v>
      </c>
      <c r="G36" s="19">
        <v>1</v>
      </c>
      <c r="H36" s="17"/>
      <c r="I36" s="18"/>
      <c r="J36" s="19">
        <v>3</v>
      </c>
      <c r="K36" s="17">
        <v>2</v>
      </c>
      <c r="L36" s="18"/>
      <c r="M36" s="19">
        <v>1</v>
      </c>
      <c r="N36" s="17">
        <v>2</v>
      </c>
      <c r="O36" s="18"/>
      <c r="P36" s="19">
        <v>1</v>
      </c>
      <c r="Q36" s="17"/>
      <c r="R36" s="18">
        <v>2</v>
      </c>
      <c r="S36" s="19">
        <v>1</v>
      </c>
      <c r="T36" s="17">
        <v>1</v>
      </c>
      <c r="U36" s="18">
        <v>1</v>
      </c>
      <c r="V36" s="19">
        <v>1</v>
      </c>
      <c r="W36" s="17">
        <v>1</v>
      </c>
      <c r="X36" s="18">
        <v>1</v>
      </c>
      <c r="Y36" s="19">
        <v>1</v>
      </c>
      <c r="Z36" s="23"/>
      <c r="AA36" s="24"/>
      <c r="AB36" s="25"/>
      <c r="AC36" s="17">
        <v>1</v>
      </c>
      <c r="AD36" s="18"/>
      <c r="AE36" s="19">
        <v>2</v>
      </c>
      <c r="AF36" s="5" t="s">
        <v>8</v>
      </c>
      <c r="AG36" s="13"/>
      <c r="AH36" s="4"/>
      <c r="AI36" s="4"/>
      <c r="AJ36" s="4"/>
      <c r="AK36" s="4"/>
      <c r="AL36" s="4"/>
      <c r="AM36" s="4"/>
    </row>
    <row r="37" spans="1:39" ht="16.5" customHeight="1">
      <c r="A37" s="195"/>
      <c r="B37" s="20"/>
      <c r="C37" s="21"/>
      <c r="D37" s="22"/>
      <c r="E37" s="20">
        <v>1</v>
      </c>
      <c r="F37" s="21"/>
      <c r="G37" s="22"/>
      <c r="H37" s="20"/>
      <c r="I37" s="21">
        <v>3</v>
      </c>
      <c r="J37" s="22"/>
      <c r="K37" s="20"/>
      <c r="L37" s="21"/>
      <c r="M37" s="22">
        <v>1</v>
      </c>
      <c r="N37" s="20"/>
      <c r="O37" s="21"/>
      <c r="P37" s="22"/>
      <c r="Q37" s="20"/>
      <c r="R37" s="21"/>
      <c r="S37" s="22"/>
      <c r="T37" s="20"/>
      <c r="U37" s="21">
        <v>1</v>
      </c>
      <c r="V37" s="22"/>
      <c r="W37" s="20">
        <v>1</v>
      </c>
      <c r="X37" s="21"/>
      <c r="Y37" s="22"/>
      <c r="Z37" s="26"/>
      <c r="AA37" s="27"/>
      <c r="AB37" s="28"/>
      <c r="AC37" s="20">
        <v>2</v>
      </c>
      <c r="AD37" s="21"/>
      <c r="AE37" s="22"/>
      <c r="AF37" s="5" t="s">
        <v>9</v>
      </c>
      <c r="AG37" s="11"/>
      <c r="AH37" s="4"/>
      <c r="AI37" s="4"/>
      <c r="AJ37" s="4"/>
      <c r="AK37" s="4"/>
      <c r="AL37" s="4"/>
      <c r="AM37" s="4"/>
    </row>
    <row r="38" spans="1:39" s="55" customFormat="1" ht="16.5" customHeight="1">
      <c r="A38" s="195"/>
      <c r="B38" s="49">
        <f aca="true" t="shared" si="14" ref="B38:G38">SUM(B36:B37)</f>
        <v>1</v>
      </c>
      <c r="C38" s="50">
        <f t="shared" si="14"/>
        <v>1</v>
      </c>
      <c r="D38" s="51">
        <f t="shared" si="14"/>
        <v>1</v>
      </c>
      <c r="E38" s="49">
        <f t="shared" si="14"/>
        <v>2</v>
      </c>
      <c r="F38" s="50">
        <f t="shared" si="14"/>
        <v>1</v>
      </c>
      <c r="G38" s="51">
        <f t="shared" si="14"/>
        <v>1</v>
      </c>
      <c r="H38" s="49">
        <f aca="true" t="shared" si="15" ref="H38:AE38">SUM(H36:H37)</f>
        <v>0</v>
      </c>
      <c r="I38" s="50">
        <f t="shared" si="15"/>
        <v>3</v>
      </c>
      <c r="J38" s="51">
        <f t="shared" si="15"/>
        <v>3</v>
      </c>
      <c r="K38" s="49">
        <f t="shared" si="15"/>
        <v>2</v>
      </c>
      <c r="L38" s="50">
        <f t="shared" si="15"/>
        <v>0</v>
      </c>
      <c r="M38" s="51">
        <f t="shared" si="15"/>
        <v>2</v>
      </c>
      <c r="N38" s="49">
        <f t="shared" si="15"/>
        <v>2</v>
      </c>
      <c r="O38" s="50">
        <f t="shared" si="15"/>
        <v>0</v>
      </c>
      <c r="P38" s="51">
        <f t="shared" si="15"/>
        <v>1</v>
      </c>
      <c r="Q38" s="49">
        <f t="shared" si="15"/>
        <v>0</v>
      </c>
      <c r="R38" s="50">
        <f t="shared" si="15"/>
        <v>2</v>
      </c>
      <c r="S38" s="51">
        <f t="shared" si="15"/>
        <v>1</v>
      </c>
      <c r="T38" s="49">
        <f>SUM(T36:T37)</f>
        <v>1</v>
      </c>
      <c r="U38" s="50">
        <f>SUM(U36:U37)</f>
        <v>2</v>
      </c>
      <c r="V38" s="51">
        <f>SUM(V36:V37)</f>
        <v>1</v>
      </c>
      <c r="W38" s="49">
        <f t="shared" si="15"/>
        <v>2</v>
      </c>
      <c r="X38" s="50">
        <f t="shared" si="15"/>
        <v>1</v>
      </c>
      <c r="Y38" s="51">
        <f t="shared" si="15"/>
        <v>1</v>
      </c>
      <c r="Z38" s="46"/>
      <c r="AA38" s="47"/>
      <c r="AB38" s="48"/>
      <c r="AC38" s="49">
        <f t="shared" si="15"/>
        <v>3</v>
      </c>
      <c r="AD38" s="50">
        <f t="shared" si="15"/>
        <v>0</v>
      </c>
      <c r="AE38" s="51">
        <f t="shared" si="15"/>
        <v>2</v>
      </c>
      <c r="AF38" s="52" t="s">
        <v>10</v>
      </c>
      <c r="AG38" s="53"/>
      <c r="AH38" s="54"/>
      <c r="AI38" s="54"/>
      <c r="AJ38" s="54"/>
      <c r="AK38" s="54"/>
      <c r="AL38" s="54"/>
      <c r="AM38" s="54"/>
    </row>
    <row r="39" spans="1:39" ht="16.5" customHeight="1">
      <c r="A39" s="196"/>
      <c r="B39" s="157">
        <f>SUM(B38:D38)</f>
        <v>3</v>
      </c>
      <c r="C39" s="158"/>
      <c r="D39" s="159"/>
      <c r="E39" s="157">
        <f>SUM(E38:G38)</f>
        <v>4</v>
      </c>
      <c r="F39" s="158"/>
      <c r="G39" s="159"/>
      <c r="H39" s="157">
        <f>SUM(H38:J38)</f>
        <v>6</v>
      </c>
      <c r="I39" s="158"/>
      <c r="J39" s="159"/>
      <c r="K39" s="157">
        <f>SUM(K38:M38)</f>
        <v>4</v>
      </c>
      <c r="L39" s="158"/>
      <c r="M39" s="159"/>
      <c r="N39" s="157">
        <f>SUM(N38:P38)</f>
        <v>3</v>
      </c>
      <c r="O39" s="158"/>
      <c r="P39" s="159"/>
      <c r="Q39" s="157">
        <f>SUM(Q38:S38)</f>
        <v>3</v>
      </c>
      <c r="R39" s="158"/>
      <c r="S39" s="159"/>
      <c r="T39" s="157">
        <f>SUM(T38:V38)</f>
        <v>4</v>
      </c>
      <c r="U39" s="158"/>
      <c r="V39" s="159"/>
      <c r="W39" s="157">
        <f>SUM(W38:Y38)</f>
        <v>4</v>
      </c>
      <c r="X39" s="158"/>
      <c r="Y39" s="159"/>
      <c r="Z39" s="30"/>
      <c r="AA39" s="31"/>
      <c r="AB39" s="32"/>
      <c r="AC39" s="157">
        <f>SUM(AC38:AE38)</f>
        <v>5</v>
      </c>
      <c r="AD39" s="158"/>
      <c r="AE39" s="159"/>
      <c r="AF39" s="6" t="s">
        <v>17</v>
      </c>
      <c r="AG39" s="12">
        <f>SUM(B39:AE39)</f>
        <v>36</v>
      </c>
      <c r="AH39" s="4"/>
      <c r="AI39" s="4"/>
      <c r="AJ39" s="4"/>
      <c r="AK39" s="4"/>
      <c r="AL39" s="4"/>
      <c r="AM39" s="4"/>
    </row>
    <row r="40" spans="1:39" ht="16.5" customHeight="1">
      <c r="A40" s="194" t="s">
        <v>12</v>
      </c>
      <c r="B40" s="17">
        <v>1</v>
      </c>
      <c r="C40" s="18"/>
      <c r="D40" s="19">
        <v>2</v>
      </c>
      <c r="E40" s="17">
        <v>1</v>
      </c>
      <c r="F40" s="18"/>
      <c r="G40" s="19">
        <v>2</v>
      </c>
      <c r="H40" s="17">
        <v>1</v>
      </c>
      <c r="I40" s="18">
        <v>1</v>
      </c>
      <c r="J40" s="19">
        <v>1</v>
      </c>
      <c r="K40" s="17"/>
      <c r="L40" s="18">
        <v>1</v>
      </c>
      <c r="M40" s="19">
        <v>2</v>
      </c>
      <c r="N40" s="17">
        <v>3</v>
      </c>
      <c r="O40" s="18"/>
      <c r="P40" s="19"/>
      <c r="Q40" s="17">
        <v>1</v>
      </c>
      <c r="R40" s="18"/>
      <c r="S40" s="19">
        <v>2</v>
      </c>
      <c r="T40" s="17">
        <v>1</v>
      </c>
      <c r="U40" s="18"/>
      <c r="V40" s="19">
        <v>2</v>
      </c>
      <c r="W40" s="17">
        <v>1</v>
      </c>
      <c r="X40" s="18">
        <v>1</v>
      </c>
      <c r="Y40" s="19">
        <v>1</v>
      </c>
      <c r="Z40" s="17">
        <v>2</v>
      </c>
      <c r="AA40" s="18"/>
      <c r="AB40" s="19">
        <v>1</v>
      </c>
      <c r="AC40" s="23"/>
      <c r="AD40" s="24"/>
      <c r="AE40" s="25"/>
      <c r="AF40" s="5" t="s">
        <v>8</v>
      </c>
      <c r="AG40" s="11"/>
      <c r="AH40" s="4"/>
      <c r="AI40" s="4"/>
      <c r="AJ40" s="4"/>
      <c r="AK40" s="4"/>
      <c r="AL40" s="4"/>
      <c r="AM40" s="4"/>
    </row>
    <row r="41" spans="1:39" ht="16.5" customHeight="1">
      <c r="A41" s="195"/>
      <c r="B41" s="20"/>
      <c r="C41" s="21"/>
      <c r="D41" s="22"/>
      <c r="E41" s="20"/>
      <c r="F41" s="21"/>
      <c r="G41" s="22"/>
      <c r="H41" s="20"/>
      <c r="I41" s="21"/>
      <c r="J41" s="22"/>
      <c r="K41" s="20"/>
      <c r="L41" s="21"/>
      <c r="M41" s="22"/>
      <c r="N41" s="20">
        <v>1</v>
      </c>
      <c r="O41" s="21"/>
      <c r="P41" s="22"/>
      <c r="Q41" s="20"/>
      <c r="R41" s="21"/>
      <c r="S41" s="22">
        <v>1</v>
      </c>
      <c r="T41" s="20"/>
      <c r="U41" s="21"/>
      <c r="V41" s="22"/>
      <c r="W41" s="20"/>
      <c r="X41" s="21"/>
      <c r="Y41" s="22"/>
      <c r="Z41" s="20"/>
      <c r="AA41" s="21"/>
      <c r="AB41" s="22">
        <v>2</v>
      </c>
      <c r="AC41" s="26"/>
      <c r="AD41" s="27"/>
      <c r="AE41" s="28"/>
      <c r="AF41" s="5" t="s">
        <v>9</v>
      </c>
      <c r="AG41" s="11"/>
      <c r="AH41" s="4"/>
      <c r="AI41" s="4"/>
      <c r="AJ41" s="4"/>
      <c r="AK41" s="4"/>
      <c r="AL41" s="4"/>
      <c r="AM41" s="4"/>
    </row>
    <row r="42" spans="1:39" s="55" customFormat="1" ht="16.5" customHeight="1">
      <c r="A42" s="195"/>
      <c r="B42" s="49">
        <f aca="true" t="shared" si="16" ref="B42:Y42">SUM(B40:B41)</f>
        <v>1</v>
      </c>
      <c r="C42" s="50">
        <f t="shared" si="16"/>
        <v>0</v>
      </c>
      <c r="D42" s="51">
        <f t="shared" si="16"/>
        <v>2</v>
      </c>
      <c r="E42" s="49">
        <f t="shared" si="16"/>
        <v>1</v>
      </c>
      <c r="F42" s="50">
        <f t="shared" si="16"/>
        <v>0</v>
      </c>
      <c r="G42" s="51">
        <f t="shared" si="16"/>
        <v>2</v>
      </c>
      <c r="H42" s="49">
        <f t="shared" si="16"/>
        <v>1</v>
      </c>
      <c r="I42" s="50">
        <f t="shared" si="16"/>
        <v>1</v>
      </c>
      <c r="J42" s="51">
        <f t="shared" si="16"/>
        <v>1</v>
      </c>
      <c r="K42" s="49">
        <f t="shared" si="16"/>
        <v>0</v>
      </c>
      <c r="L42" s="50">
        <f t="shared" si="16"/>
        <v>1</v>
      </c>
      <c r="M42" s="51">
        <f t="shared" si="16"/>
        <v>2</v>
      </c>
      <c r="N42" s="49">
        <f t="shared" si="16"/>
        <v>4</v>
      </c>
      <c r="O42" s="50">
        <f t="shared" si="16"/>
        <v>0</v>
      </c>
      <c r="P42" s="51">
        <f t="shared" si="16"/>
        <v>0</v>
      </c>
      <c r="Q42" s="49">
        <f t="shared" si="16"/>
        <v>1</v>
      </c>
      <c r="R42" s="50">
        <f t="shared" si="16"/>
        <v>0</v>
      </c>
      <c r="S42" s="51">
        <f t="shared" si="16"/>
        <v>3</v>
      </c>
      <c r="T42" s="49">
        <f>SUM(T40:T41)</f>
        <v>1</v>
      </c>
      <c r="U42" s="50">
        <f>SUM(U40:U41)</f>
        <v>0</v>
      </c>
      <c r="V42" s="51">
        <f>SUM(V40:V41)</f>
        <v>2</v>
      </c>
      <c r="W42" s="49">
        <f t="shared" si="16"/>
        <v>1</v>
      </c>
      <c r="X42" s="50">
        <f t="shared" si="16"/>
        <v>1</v>
      </c>
      <c r="Y42" s="51">
        <f t="shared" si="16"/>
        <v>1</v>
      </c>
      <c r="Z42" s="49">
        <f>SUM(Z40:Z41)</f>
        <v>2</v>
      </c>
      <c r="AA42" s="50">
        <f>SUM(AA40:AA41)</f>
        <v>0</v>
      </c>
      <c r="AB42" s="51">
        <f>SUM(AB40:AB41)</f>
        <v>3</v>
      </c>
      <c r="AC42" s="46"/>
      <c r="AD42" s="47"/>
      <c r="AE42" s="48"/>
      <c r="AF42" s="52" t="s">
        <v>10</v>
      </c>
      <c r="AG42" s="53"/>
      <c r="AH42" s="54"/>
      <c r="AI42" s="54"/>
      <c r="AJ42" s="54"/>
      <c r="AK42" s="54"/>
      <c r="AL42" s="54"/>
      <c r="AM42" s="54"/>
    </row>
    <row r="43" spans="1:39" ht="16.5" customHeight="1">
      <c r="A43" s="196"/>
      <c r="B43" s="191">
        <f>SUM(B42:D42)</f>
        <v>3</v>
      </c>
      <c r="C43" s="192"/>
      <c r="D43" s="193"/>
      <c r="E43" s="191">
        <f>SUM(E42:G42)</f>
        <v>3</v>
      </c>
      <c r="F43" s="192"/>
      <c r="G43" s="193"/>
      <c r="H43" s="191">
        <f>SUM(H42:J42)</f>
        <v>3</v>
      </c>
      <c r="I43" s="192"/>
      <c r="J43" s="193"/>
      <c r="K43" s="191">
        <f>SUM(K42:M42)</f>
        <v>3</v>
      </c>
      <c r="L43" s="192"/>
      <c r="M43" s="193"/>
      <c r="N43" s="191">
        <f>SUM(N42:P42)</f>
        <v>4</v>
      </c>
      <c r="O43" s="192"/>
      <c r="P43" s="193"/>
      <c r="Q43" s="191">
        <f>SUM(Q42:S42)</f>
        <v>4</v>
      </c>
      <c r="R43" s="192"/>
      <c r="S43" s="193"/>
      <c r="T43" s="191">
        <f>SUM(T42:V42)</f>
        <v>3</v>
      </c>
      <c r="U43" s="192"/>
      <c r="V43" s="193"/>
      <c r="W43" s="191">
        <f>SUM(W42:Y42)</f>
        <v>3</v>
      </c>
      <c r="X43" s="192"/>
      <c r="Y43" s="193"/>
      <c r="Z43" s="191">
        <f>SUM(Z42:AB42)</f>
        <v>5</v>
      </c>
      <c r="AA43" s="192"/>
      <c r="AB43" s="193"/>
      <c r="AC43" s="29"/>
      <c r="AD43" s="37"/>
      <c r="AE43" s="38"/>
      <c r="AF43" s="6" t="s">
        <v>17</v>
      </c>
      <c r="AG43" s="12">
        <f>SUM(B43:AE43)</f>
        <v>31</v>
      </c>
      <c r="AH43" s="4"/>
      <c r="AI43" s="4"/>
      <c r="AJ43" s="4"/>
      <c r="AK43" s="4"/>
      <c r="AL43" s="4"/>
      <c r="AM43" s="4"/>
    </row>
    <row r="44" spans="1:39" ht="16.5" customHeight="1">
      <c r="A44" s="42" t="s">
        <v>8</v>
      </c>
      <c r="B44" s="35">
        <f>SUM(B4,B8,B36,B12,B16,B20,B24,B32,B28,B40)</f>
        <v>11</v>
      </c>
      <c r="C44" s="9">
        <f>SUM(C8,C4,C36,C12,C16,C20,C24,C32,C28,C40)</f>
        <v>7</v>
      </c>
      <c r="D44" s="36">
        <f>SUM(D40,D28,D32,D24,D20,D16,D12,D36,D8,D4)</f>
        <v>9</v>
      </c>
      <c r="E44" s="35">
        <f>SUM(E4,E8,E36,E12,E16,E20,E24,E32,E28,E40)</f>
        <v>9</v>
      </c>
      <c r="F44" s="9">
        <f>SUM(F8,F4,F36,F12,F16,F20,F24,F32,F28,F40)</f>
        <v>6</v>
      </c>
      <c r="G44" s="36">
        <f>SUM(G40,G28,G32,G24,G20,G16,G12,G36,G8,G4)</f>
        <v>12</v>
      </c>
      <c r="H44" s="35">
        <f>SUM(H4,H8,H36,H12,H16,H20,H24,H32,H28,H40)</f>
        <v>7</v>
      </c>
      <c r="I44" s="9">
        <f>SUM(I8,I4,I36,I12,I16,I20,I24,I32,I28,I40)</f>
        <v>4</v>
      </c>
      <c r="J44" s="36">
        <f>SUM(J40,J28,J32,J24,J20,J16,J12,J36,J8,J4)</f>
        <v>16</v>
      </c>
      <c r="K44" s="35">
        <f>SUM(K4,K8,K36,K12,K16,K20,K24,K32,K28,K40)</f>
        <v>8</v>
      </c>
      <c r="L44" s="9">
        <f>SUM(L8,L4,L36,L12,L16,L20,L24,L32,L28,L40)</f>
        <v>5</v>
      </c>
      <c r="M44" s="36">
        <f>SUM(M40,M28,M32,M24,M20,M16,M12,M36,M8,M4)</f>
        <v>14</v>
      </c>
      <c r="N44" s="35">
        <f>SUM(N4,N8,N36,N12,N16,N20,N24,N32,N28,N40)</f>
        <v>16</v>
      </c>
      <c r="O44" s="9">
        <f>SUM(O8,O4,O36,O12,O16,O20,O24,O32,O28,O40)</f>
        <v>4</v>
      </c>
      <c r="P44" s="36">
        <f>SUM(P40,P28,P32,P24,P20,P16,P12,P36,P8,P4)</f>
        <v>7</v>
      </c>
      <c r="Q44" s="35">
        <f>SUM(Q4,Q8,Q36,Q12,Q16,Q20,Q24,Q32,Q28,Q40)</f>
        <v>14</v>
      </c>
      <c r="R44" s="9">
        <f>SUM(R8,R4,R36,R12,R16,R20,R24,R32,R28,R40)</f>
        <v>5</v>
      </c>
      <c r="S44" s="36">
        <f>SUM(S40,S28,S32,S24,S20,S16,S12,S36,S8,S4)</f>
        <v>8</v>
      </c>
      <c r="T44" s="35">
        <f>SUM(T4,T8,T36,T12,T16,T20,T24,T32,T28,T40)</f>
        <v>12</v>
      </c>
      <c r="U44" s="9">
        <f>SUM(U8,U4,U36,U12,U16,U20,U24,U32,U28,U40)</f>
        <v>5</v>
      </c>
      <c r="V44" s="36">
        <f>SUM(V40,V28,V32,V24,V20,V16,V12,V36,V8,V4)</f>
        <v>10</v>
      </c>
      <c r="W44" s="35">
        <f>SUM(W4,W8,W36,W12,W16,W20,W24,W32,W28,W40)</f>
        <v>7</v>
      </c>
      <c r="X44" s="9">
        <f>SUM(X8,X4,X36,X12,X16,X20,X24,X32,X28,X40)</f>
        <v>7</v>
      </c>
      <c r="Y44" s="36">
        <f>SUM(Y40,Y28,Y32,Y24,Y20,Y16,Y12,Y36,Y8,Y4)</f>
        <v>13</v>
      </c>
      <c r="Z44" s="35">
        <f>SUM(Z4,Z8,Z36,Z12,Z16,Z20,Z24,Z32,Z28,Z40)</f>
        <v>12</v>
      </c>
      <c r="AA44" s="9">
        <f>SUM(AA8,AA4,AA36,AA12,AA16,AA20,AA24,AA32,AA28,AA40)</f>
        <v>6</v>
      </c>
      <c r="AB44" s="36">
        <f>SUM(AB40,AB28,AB32,AB24,AB20,AB16,AB12,AB36,AB8,AB4)</f>
        <v>9</v>
      </c>
      <c r="AC44" s="35">
        <f>SUM(AC4,AC8,AC36,AC12,AC16,AC20,AC24,AC32,AC28,AC40)</f>
        <v>13</v>
      </c>
      <c r="AD44" s="9">
        <f>SUM(AD8,AD4,AD36,AD12,AD16,AD20,AD24,AD32,AD28,AD40)</f>
        <v>3</v>
      </c>
      <c r="AE44" s="36">
        <f>SUM(AE40,AE28,AE32,AE24,AE20,AE16,AE12,AE36,AE8,AE4)</f>
        <v>11</v>
      </c>
      <c r="AF44" s="3"/>
      <c r="AG44" s="8"/>
      <c r="AH44" s="4"/>
      <c r="AI44" s="4"/>
      <c r="AJ44" s="4"/>
      <c r="AK44" s="4"/>
      <c r="AL44" s="4"/>
      <c r="AM44" s="4"/>
    </row>
    <row r="45" spans="1:39" ht="16.5" customHeight="1">
      <c r="A45" s="42" t="s">
        <v>9</v>
      </c>
      <c r="B45" s="39">
        <f>SUM(B5,B9,B37,B13,B17,B21,B25,B33,B29,B41)</f>
        <v>0</v>
      </c>
      <c r="C45" s="5">
        <f>SUM(C9,C5,C37,C13,C17,C21,C25,C33,C29,C41)</f>
        <v>2</v>
      </c>
      <c r="D45" s="34">
        <f>SUM(D41,D29,D33,D25,D21,D17,D13,D37,D9,D5)</f>
        <v>2</v>
      </c>
      <c r="E45" s="39">
        <f>SUM(E5,E9,E37,E13,E17,E21,E25,E33,E29,E41)</f>
        <v>4</v>
      </c>
      <c r="F45" s="5">
        <f>SUM(F9,F5,F37,F13,F17,F21,F25,F33,F29,F41)</f>
        <v>2</v>
      </c>
      <c r="G45" s="34">
        <f>SUM(G41,G29,G33,G25,G21,G17,G13,G37,G9,G5)</f>
        <v>1</v>
      </c>
      <c r="H45" s="39">
        <f>SUM(H5,H9,H37,H13,H17,H21,H25,H33,H29,H41)</f>
        <v>2</v>
      </c>
      <c r="I45" s="5">
        <f>SUM(I9,I5,I37,I13,I17,I21,I25,I33,I29,I41)</f>
        <v>3</v>
      </c>
      <c r="J45" s="34">
        <f>SUM(J41,J29,J33,J25,J21,J17,J13,J37,J9,J5)</f>
        <v>3</v>
      </c>
      <c r="K45" s="39">
        <f>SUM(K5,K9,K37,K13,K17,K21,K25,K33,K29,K41)</f>
        <v>1</v>
      </c>
      <c r="L45" s="5">
        <f>SUM(L9,L5,L37,L13,L17,L21,L25,L33,L29,L41)</f>
        <v>1</v>
      </c>
      <c r="M45" s="34">
        <f>SUM(M41,M29,M33,M25,M21,M17,M13,M37,M9,M5)</f>
        <v>3</v>
      </c>
      <c r="N45" s="39">
        <f>SUM(N5,N9,N37,N13,N17,N21,N25,N33,N29,N41)</f>
        <v>2</v>
      </c>
      <c r="O45" s="5">
        <f>SUM(O9,O5,O37,O13,O17,O21,O25,O33,O29,O41)</f>
        <v>0</v>
      </c>
      <c r="P45" s="34">
        <f>SUM(P41,P29,P33,P25,P21,P17,P13,P37,P9,P5)</f>
        <v>2</v>
      </c>
      <c r="Q45" s="39">
        <f>SUM(Q5,Q9,Q37,Q13,Q17,Q21,Q25,Q33,Q29,Q41)</f>
        <v>1</v>
      </c>
      <c r="R45" s="5">
        <f>SUM(R9,R5,R37,R13,R17,R21,R25,R33,R29,R41)</f>
        <v>0</v>
      </c>
      <c r="S45" s="34">
        <f>SUM(S41,S29,S33,S25,S21,S17,S13,S37,S9,S5)</f>
        <v>1</v>
      </c>
      <c r="T45" s="39">
        <f>SUM(T5,T9,T37,T13,T17,T21,T25,T33,T29,T41)</f>
        <v>2</v>
      </c>
      <c r="U45" s="5">
        <f>SUM(U9,U5,U37,U13,U17,U21,U25,U33,U29,U41)</f>
        <v>2</v>
      </c>
      <c r="V45" s="34">
        <f>SUM(V41,V29,V33,V25,V21,V17,V13,V37,V9,V5)</f>
        <v>0</v>
      </c>
      <c r="W45" s="39">
        <f>SUM(W5,W9,W37,W13,W17,W21,W25,W33,W29,W41)</f>
        <v>4</v>
      </c>
      <c r="X45" s="5">
        <f>SUM(X9,X5,X37,X13,X17,X21,X25,X33,X29,X41)</f>
        <v>0</v>
      </c>
      <c r="Y45" s="34">
        <f>SUM(Y41,Y29,Y33,Y25,Y21,Y17,Y13,Y37,Y9,Y5)</f>
        <v>3</v>
      </c>
      <c r="Z45" s="39">
        <f>SUM(Z5,Z9,Z37,Z13,Z17,Z21,Z25,Z33,Z29,Z41)</f>
        <v>1</v>
      </c>
      <c r="AA45" s="5">
        <f>SUM(AA9,AA5,AA37,AA13,AA17,AA21,AA25,AA33,AA29,AA41)</f>
        <v>4</v>
      </c>
      <c r="AB45" s="34">
        <f>SUM(AB41,AB29,AB33,AB25,AB21,AB17,AB13,AB37,AB9,AB5)</f>
        <v>4</v>
      </c>
      <c r="AC45" s="39">
        <f>SUM(AC5,AC9,AC37,AC13,AC17,AC21,AC25,AC33,AC29,AC41)</f>
        <v>3</v>
      </c>
      <c r="AD45" s="5">
        <f>SUM(AD9,AD5,AD37,AD13,AD17,AD21,AD25,AD33,AD29,AD41)</f>
        <v>0</v>
      </c>
      <c r="AE45" s="34">
        <f>SUM(AE41,AE29,AE33,AE25,AE21,AE17,AE13,AE37,AE9,AE5)</f>
        <v>1</v>
      </c>
      <c r="AF45" s="3"/>
      <c r="AG45" s="8"/>
      <c r="AH45" s="4"/>
      <c r="AI45" s="4"/>
      <c r="AJ45" s="4"/>
      <c r="AK45" s="4"/>
      <c r="AL45" s="4"/>
      <c r="AM45" s="4"/>
    </row>
    <row r="46" spans="1:39" s="55" customFormat="1" ht="16.5" customHeight="1">
      <c r="A46" s="180" t="s">
        <v>10</v>
      </c>
      <c r="B46" s="58">
        <f>SUM(B6,B10,B38,B14,B18,B22,B26,B34,B30,B42)</f>
        <v>11</v>
      </c>
      <c r="C46" s="57">
        <f>SUM(C6,C10,C38,C14,C18,C22,C26,C34,C30,C42)</f>
        <v>9</v>
      </c>
      <c r="D46" s="59">
        <f>SUM(D6,D10,D38,D14,D18,D22,D26,D34,D30,D42)</f>
        <v>11</v>
      </c>
      <c r="E46" s="58">
        <f>SUM(E6,E10,E38,E14,E18,E22,E26,E34,E30,E42)</f>
        <v>13</v>
      </c>
      <c r="F46" s="57">
        <f>SUM(F6,F10,F38,F14,F18,F22,F26,F34,F30,F42)</f>
        <v>8</v>
      </c>
      <c r="G46" s="59">
        <f>SUM(G6,G10,G38,G14,G18,G22,G26,G34,G30,G42)</f>
        <v>13</v>
      </c>
      <c r="H46" s="58">
        <f>SUM(H6,H10,H38,H14,H18,H22,H26,H34,H30,H42)</f>
        <v>9</v>
      </c>
      <c r="I46" s="57">
        <f>SUM(I6,I10,I38,I14,I18,I22,I26,I34,I30,I42)</f>
        <v>7</v>
      </c>
      <c r="J46" s="59">
        <f>SUM(J6,J10,J38,J14,J18,J22,J26,J34,J30,J42)</f>
        <v>19</v>
      </c>
      <c r="K46" s="58">
        <f>SUM(K6,K10,K38,K14,K18,K22,K26,K34,K30,K42)</f>
        <v>9</v>
      </c>
      <c r="L46" s="57">
        <f>SUM(L6,L10,L38,L14,L18,L22,L26,L34,L30,L42)</f>
        <v>6</v>
      </c>
      <c r="M46" s="59">
        <f>SUM(M6,M10,M38,M14,M18,M22,M26,M34,M30,M42)</f>
        <v>17</v>
      </c>
      <c r="N46" s="58">
        <f>SUM(N6,N10,N38,N14,N18,N22,N26,N34,N30,N42)</f>
        <v>18</v>
      </c>
      <c r="O46" s="57">
        <f>SUM(O6,O10,O38,O14,O18,O22,O26,O34,O30,O42)</f>
        <v>4</v>
      </c>
      <c r="P46" s="59">
        <f>SUM(P6,P10,P38,P14,P18,P22,P26,P34,P30,P42)</f>
        <v>9</v>
      </c>
      <c r="Q46" s="58">
        <f>SUM(Q6,Q10,Q38,Q14,Q18,Q22,Q26,Q34,Q30,Q42)</f>
        <v>15</v>
      </c>
      <c r="R46" s="57">
        <f>SUM(R6,R10,R38,R14,R18,R22,R26,R34,R30,R42)</f>
        <v>5</v>
      </c>
      <c r="S46" s="59">
        <f>SUM(S6,S10,S38,S14,S18,S22,S26,S34,S30,S42)</f>
        <v>9</v>
      </c>
      <c r="T46" s="58">
        <f>SUM(T6,T10,T38,T14,T18,T22,T26,T34,T30,T42)</f>
        <v>14</v>
      </c>
      <c r="U46" s="57">
        <f>SUM(U6,U10,U38,U14,U18,U22,U26,U34,U30,U42)</f>
        <v>7</v>
      </c>
      <c r="V46" s="59">
        <f>SUM(V6,V10,V38,V14,V18,V22,V26,V34,V30,V42)</f>
        <v>10</v>
      </c>
      <c r="W46" s="58">
        <f>SUM(W6,W10,W38,W14,W18,W22,W26,W34,W30,W42)</f>
        <v>11</v>
      </c>
      <c r="X46" s="57">
        <f>SUM(X6,X10,X38,X14,X18,X22,X26,X34,X30,X42)</f>
        <v>7</v>
      </c>
      <c r="Y46" s="59">
        <f>SUM(Y6,Y10,Y38,Y14,Y18,Y22,Y26,Y34,Y30,Y42)</f>
        <v>16</v>
      </c>
      <c r="Z46" s="58">
        <f>SUM(Z6,Z10,Z38,Z14,Z18,Z22,Z26,Z34,Z30,Z42)</f>
        <v>13</v>
      </c>
      <c r="AA46" s="57">
        <f>SUM(AA6,AA10,AA38,AA14,AA18,AA22,AA26,AA34,AA30,AA42)</f>
        <v>10</v>
      </c>
      <c r="AB46" s="59">
        <f>SUM(AB6,AB10,AB38,AB14,AB18,AB22,AB26,AB34,AB30,AB42)</f>
        <v>13</v>
      </c>
      <c r="AC46" s="58">
        <f>SUM(AC6,AC10,AC38,AC14,AC18,AC22,AC26,AC34,AC30,AC42)</f>
        <v>16</v>
      </c>
      <c r="AD46" s="57">
        <f>SUM(AD6,AD10,AD38,AD14,AD18,AD22,AD26,AD34,AD30,AD42)</f>
        <v>3</v>
      </c>
      <c r="AE46" s="59">
        <f>SUM(AE6,AE10,AE38,AE14,AE18,AE22,AE26,AE34,AE30,AE42)</f>
        <v>12</v>
      </c>
      <c r="AF46" s="60"/>
      <c r="AG46" s="61">
        <f>(AG43+AG39+AG35+AG31+AG27+AG23+AG19+AG15+AG11+AG7)/2</f>
        <v>162</v>
      </c>
      <c r="AH46" s="54"/>
      <c r="AI46" s="54"/>
      <c r="AJ46" s="54"/>
      <c r="AK46" s="54"/>
      <c r="AL46" s="54"/>
      <c r="AM46" s="54"/>
    </row>
    <row r="47" spans="1:39" ht="16.5" customHeight="1">
      <c r="A47" s="181"/>
      <c r="B47" s="40" t="s">
        <v>16</v>
      </c>
      <c r="C47" s="6" t="s">
        <v>15</v>
      </c>
      <c r="D47" s="41" t="s">
        <v>14</v>
      </c>
      <c r="E47" s="40" t="s">
        <v>16</v>
      </c>
      <c r="F47" s="6" t="s">
        <v>15</v>
      </c>
      <c r="G47" s="41" t="s">
        <v>14</v>
      </c>
      <c r="H47" s="40" t="s">
        <v>16</v>
      </c>
      <c r="I47" s="6" t="s">
        <v>15</v>
      </c>
      <c r="J47" s="41" t="s">
        <v>14</v>
      </c>
      <c r="K47" s="40" t="s">
        <v>16</v>
      </c>
      <c r="L47" s="6" t="s">
        <v>15</v>
      </c>
      <c r="M47" s="41" t="s">
        <v>14</v>
      </c>
      <c r="N47" s="40" t="s">
        <v>16</v>
      </c>
      <c r="O47" s="6" t="s">
        <v>15</v>
      </c>
      <c r="P47" s="41" t="s">
        <v>14</v>
      </c>
      <c r="Q47" s="40" t="s">
        <v>16</v>
      </c>
      <c r="R47" s="6" t="s">
        <v>15</v>
      </c>
      <c r="S47" s="41" t="s">
        <v>14</v>
      </c>
      <c r="T47" s="40" t="s">
        <v>16</v>
      </c>
      <c r="U47" s="6" t="s">
        <v>15</v>
      </c>
      <c r="V47" s="41" t="s">
        <v>14</v>
      </c>
      <c r="W47" s="40" t="s">
        <v>16</v>
      </c>
      <c r="X47" s="6" t="s">
        <v>15</v>
      </c>
      <c r="Y47" s="41" t="s">
        <v>14</v>
      </c>
      <c r="Z47" s="40" t="s">
        <v>16</v>
      </c>
      <c r="AA47" s="6" t="s">
        <v>15</v>
      </c>
      <c r="AB47" s="41" t="s">
        <v>14</v>
      </c>
      <c r="AC47" s="40" t="s">
        <v>16</v>
      </c>
      <c r="AD47" s="6" t="s">
        <v>15</v>
      </c>
      <c r="AE47" s="41" t="s">
        <v>14</v>
      </c>
      <c r="AF47" s="3"/>
      <c r="AG47" s="8"/>
      <c r="AH47" s="4"/>
      <c r="AI47" s="4"/>
      <c r="AJ47" s="4"/>
      <c r="AK47" s="4"/>
      <c r="AL47" s="4"/>
      <c r="AM47" s="4"/>
    </row>
    <row r="48" spans="1:39" ht="91.5" customHeight="1">
      <c r="A48" s="1" t="s">
        <v>0</v>
      </c>
      <c r="B48" s="162" t="s">
        <v>4</v>
      </c>
      <c r="C48" s="163"/>
      <c r="D48" s="164"/>
      <c r="E48" s="162" t="s">
        <v>2</v>
      </c>
      <c r="F48" s="163"/>
      <c r="G48" s="164"/>
      <c r="H48" s="162" t="s">
        <v>6</v>
      </c>
      <c r="I48" s="163"/>
      <c r="J48" s="164"/>
      <c r="K48" s="162" t="s">
        <v>7</v>
      </c>
      <c r="L48" s="163"/>
      <c r="M48" s="164"/>
      <c r="N48" s="162" t="s">
        <v>5</v>
      </c>
      <c r="O48" s="163"/>
      <c r="P48" s="164"/>
      <c r="Q48" s="162" t="s">
        <v>1</v>
      </c>
      <c r="R48" s="163"/>
      <c r="S48" s="164"/>
      <c r="T48" s="162" t="s">
        <v>3</v>
      </c>
      <c r="U48" s="163"/>
      <c r="V48" s="164"/>
      <c r="W48" s="162" t="s">
        <v>13</v>
      </c>
      <c r="X48" s="163"/>
      <c r="Y48" s="164"/>
      <c r="Z48" s="162" t="s">
        <v>18</v>
      </c>
      <c r="AA48" s="163"/>
      <c r="AB48" s="164"/>
      <c r="AC48" s="162" t="s">
        <v>12</v>
      </c>
      <c r="AD48" s="163"/>
      <c r="AE48" s="164"/>
      <c r="AF48" s="5"/>
      <c r="AG48" s="2" t="s">
        <v>11</v>
      </c>
      <c r="AH48" s="4"/>
      <c r="AI48" s="4"/>
      <c r="AJ48" s="4"/>
      <c r="AK48" s="4"/>
      <c r="AL48" s="4"/>
      <c r="AM48" s="4"/>
    </row>
  </sheetData>
  <mergeCells count="121">
    <mergeCell ref="Z35:AB35"/>
    <mergeCell ref="K35:M35"/>
    <mergeCell ref="N35:P35"/>
    <mergeCell ref="Q35:S35"/>
    <mergeCell ref="T35:V35"/>
    <mergeCell ref="AC48:AE48"/>
    <mergeCell ref="K48:M48"/>
    <mergeCell ref="N48:P48"/>
    <mergeCell ref="Q48:S48"/>
    <mergeCell ref="B48:D48"/>
    <mergeCell ref="E48:G48"/>
    <mergeCell ref="Z48:AB48"/>
    <mergeCell ref="H48:J48"/>
    <mergeCell ref="W48:Y48"/>
    <mergeCell ref="T48:V48"/>
    <mergeCell ref="B11:D11"/>
    <mergeCell ref="Z11:AB11"/>
    <mergeCell ref="H11:J11"/>
    <mergeCell ref="K11:M11"/>
    <mergeCell ref="N11:P11"/>
    <mergeCell ref="Q11:S11"/>
    <mergeCell ref="AC1:AE1"/>
    <mergeCell ref="AC7:AE7"/>
    <mergeCell ref="AC39:AE39"/>
    <mergeCell ref="AC15:AE15"/>
    <mergeCell ref="AC19:AE19"/>
    <mergeCell ref="AC23:AE23"/>
    <mergeCell ref="AC27:AE27"/>
    <mergeCell ref="AC35:AE35"/>
    <mergeCell ref="AC11:AE11"/>
    <mergeCell ref="AC31:AE31"/>
    <mergeCell ref="T1:V1"/>
    <mergeCell ref="T7:V7"/>
    <mergeCell ref="W11:Y11"/>
    <mergeCell ref="T43:V43"/>
    <mergeCell ref="T15:V15"/>
    <mergeCell ref="T11:V11"/>
    <mergeCell ref="W1:Y1"/>
    <mergeCell ref="W7:Y7"/>
    <mergeCell ref="W39:Y39"/>
    <mergeCell ref="W15:Y15"/>
    <mergeCell ref="Q43:S43"/>
    <mergeCell ref="T19:V19"/>
    <mergeCell ref="T23:V23"/>
    <mergeCell ref="T27:V27"/>
    <mergeCell ref="Q31:S31"/>
    <mergeCell ref="W19:Y19"/>
    <mergeCell ref="W23:Y23"/>
    <mergeCell ref="W27:Y27"/>
    <mergeCell ref="W31:Y31"/>
    <mergeCell ref="W43:Y43"/>
    <mergeCell ref="N43:P43"/>
    <mergeCell ref="Q1:S1"/>
    <mergeCell ref="Q7:S7"/>
    <mergeCell ref="Q39:S39"/>
    <mergeCell ref="Q15:S15"/>
    <mergeCell ref="Q19:S19"/>
    <mergeCell ref="Q23:S23"/>
    <mergeCell ref="N19:P19"/>
    <mergeCell ref="N27:P27"/>
    <mergeCell ref="N1:P1"/>
    <mergeCell ref="N7:P7"/>
    <mergeCell ref="N39:P39"/>
    <mergeCell ref="N15:P15"/>
    <mergeCell ref="N31:P31"/>
    <mergeCell ref="B1:D1"/>
    <mergeCell ref="H23:J23"/>
    <mergeCell ref="H43:J43"/>
    <mergeCell ref="Z31:AB31"/>
    <mergeCell ref="Z43:AB43"/>
    <mergeCell ref="H31:J31"/>
    <mergeCell ref="K31:M31"/>
    <mergeCell ref="K43:M43"/>
    <mergeCell ref="K1:M1"/>
    <mergeCell ref="K7:M7"/>
    <mergeCell ref="H1:J1"/>
    <mergeCell ref="H7:J7"/>
    <mergeCell ref="H39:J39"/>
    <mergeCell ref="H19:J19"/>
    <mergeCell ref="H35:J35"/>
    <mergeCell ref="E43:G43"/>
    <mergeCell ref="B43:D43"/>
    <mergeCell ref="E31:G31"/>
    <mergeCell ref="E39:G39"/>
    <mergeCell ref="E35:G35"/>
    <mergeCell ref="B35:D35"/>
    <mergeCell ref="Z15:AB15"/>
    <mergeCell ref="Z19:AB19"/>
    <mergeCell ref="H27:J27"/>
    <mergeCell ref="B39:D39"/>
    <mergeCell ref="B27:D27"/>
    <mergeCell ref="K39:M39"/>
    <mergeCell ref="K15:M15"/>
    <mergeCell ref="K23:M23"/>
    <mergeCell ref="K27:M27"/>
    <mergeCell ref="T39:V39"/>
    <mergeCell ref="Z23:AB23"/>
    <mergeCell ref="Z27:AB27"/>
    <mergeCell ref="E1:G1"/>
    <mergeCell ref="E23:G23"/>
    <mergeCell ref="E27:G27"/>
    <mergeCell ref="E7:G7"/>
    <mergeCell ref="E15:G15"/>
    <mergeCell ref="E19:G19"/>
    <mergeCell ref="Z1:AB1"/>
    <mergeCell ref="Z7:AB7"/>
    <mergeCell ref="B15:D15"/>
    <mergeCell ref="B19:D19"/>
    <mergeCell ref="B23:D23"/>
    <mergeCell ref="A46:A47"/>
    <mergeCell ref="A32:A35"/>
    <mergeCell ref="A28:A31"/>
    <mergeCell ref="A40:A43"/>
    <mergeCell ref="B31:D31"/>
    <mergeCell ref="A36:A39"/>
    <mergeCell ref="A4:A7"/>
    <mergeCell ref="A16:A19"/>
    <mergeCell ref="A20:A23"/>
    <mergeCell ref="A24:A27"/>
    <mergeCell ref="A8:A11"/>
    <mergeCell ref="A12:A15"/>
  </mergeCells>
  <printOptions/>
  <pageMargins left="0" right="0" top="0" bottom="0" header="0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Foglio3"/>
  <dimension ref="A1:AD42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2" width="4.28125" style="0" customWidth="1"/>
    <col min="23" max="23" width="15.421875" style="0" customWidth="1"/>
    <col min="24" max="24" width="14.00390625" style="0" bestFit="1" customWidth="1"/>
  </cols>
  <sheetData>
    <row r="1" spans="1:30" ht="91.5" customHeight="1">
      <c r="A1" s="1" t="s">
        <v>0</v>
      </c>
      <c r="B1" s="162" t="s">
        <v>4</v>
      </c>
      <c r="C1" s="163"/>
      <c r="D1" s="164"/>
      <c r="E1" s="162" t="s">
        <v>2</v>
      </c>
      <c r="F1" s="163"/>
      <c r="G1" s="164"/>
      <c r="H1" s="162" t="s">
        <v>6</v>
      </c>
      <c r="I1" s="163"/>
      <c r="J1" s="164"/>
      <c r="K1" s="162" t="s">
        <v>7</v>
      </c>
      <c r="L1" s="163"/>
      <c r="M1" s="164"/>
      <c r="N1" s="162" t="s">
        <v>5</v>
      </c>
      <c r="O1" s="163"/>
      <c r="P1" s="164"/>
      <c r="Q1" s="162" t="s">
        <v>1</v>
      </c>
      <c r="R1" s="163"/>
      <c r="S1" s="164"/>
      <c r="T1" s="162" t="s">
        <v>3</v>
      </c>
      <c r="U1" s="163"/>
      <c r="V1" s="164"/>
      <c r="W1" s="5"/>
      <c r="X1" s="2" t="s">
        <v>11</v>
      </c>
      <c r="Y1" s="4"/>
      <c r="Z1" s="4"/>
      <c r="AA1" s="4"/>
      <c r="AB1" s="4"/>
      <c r="AC1" s="4"/>
      <c r="AD1" s="4"/>
    </row>
    <row r="2" spans="1:30" ht="16.5" customHeight="1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3"/>
      <c r="X2" s="8"/>
      <c r="Y2" s="4"/>
      <c r="Z2" s="4"/>
      <c r="AA2" s="4"/>
      <c r="AB2" s="4"/>
      <c r="AC2" s="4"/>
      <c r="AD2" s="4"/>
    </row>
    <row r="3" spans="1:30" ht="16.5" customHeight="1">
      <c r="A3" s="33"/>
      <c r="B3" s="14" t="s">
        <v>14</v>
      </c>
      <c r="C3" s="15" t="s">
        <v>15</v>
      </c>
      <c r="D3" s="16" t="s">
        <v>16</v>
      </c>
      <c r="E3" s="14" t="s">
        <v>14</v>
      </c>
      <c r="F3" s="15" t="s">
        <v>15</v>
      </c>
      <c r="G3" s="16" t="s">
        <v>16</v>
      </c>
      <c r="H3" s="14" t="s">
        <v>14</v>
      </c>
      <c r="I3" s="15" t="s">
        <v>15</v>
      </c>
      <c r="J3" s="16" t="s">
        <v>16</v>
      </c>
      <c r="K3" s="14" t="s">
        <v>14</v>
      </c>
      <c r="L3" s="15" t="s">
        <v>15</v>
      </c>
      <c r="M3" s="16" t="s">
        <v>16</v>
      </c>
      <c r="N3" s="14" t="s">
        <v>14</v>
      </c>
      <c r="O3" s="15" t="s">
        <v>15</v>
      </c>
      <c r="P3" s="16" t="s">
        <v>16</v>
      </c>
      <c r="Q3" s="14" t="s">
        <v>14</v>
      </c>
      <c r="R3" s="15" t="s">
        <v>15</v>
      </c>
      <c r="S3" s="16" t="s">
        <v>16</v>
      </c>
      <c r="T3" s="14" t="s">
        <v>14</v>
      </c>
      <c r="U3" s="15" t="s">
        <v>15</v>
      </c>
      <c r="V3" s="16" t="s">
        <v>16</v>
      </c>
      <c r="W3" s="3"/>
      <c r="X3" s="8"/>
      <c r="Y3" s="4"/>
      <c r="Z3" s="4"/>
      <c r="AA3" s="4"/>
      <c r="AB3" s="4"/>
      <c r="AC3" s="4"/>
      <c r="AD3" s="4"/>
    </row>
    <row r="4" spans="1:30" ht="16.5" customHeight="1">
      <c r="A4" s="209" t="s">
        <v>4</v>
      </c>
      <c r="B4" s="23"/>
      <c r="C4" s="24"/>
      <c r="D4" s="25"/>
      <c r="E4" s="17">
        <v>2</v>
      </c>
      <c r="F4" s="18">
        <v>0</v>
      </c>
      <c r="G4" s="19">
        <v>2</v>
      </c>
      <c r="H4" s="17">
        <v>1</v>
      </c>
      <c r="I4" s="18">
        <v>0</v>
      </c>
      <c r="J4" s="19">
        <v>3</v>
      </c>
      <c r="K4" s="17">
        <v>2</v>
      </c>
      <c r="L4" s="18">
        <v>0</v>
      </c>
      <c r="M4" s="19">
        <v>2</v>
      </c>
      <c r="N4" s="17">
        <v>3</v>
      </c>
      <c r="O4" s="18">
        <v>0</v>
      </c>
      <c r="P4" s="19">
        <v>1</v>
      </c>
      <c r="Q4" s="17">
        <v>4</v>
      </c>
      <c r="R4" s="18">
        <v>0</v>
      </c>
      <c r="S4" s="19">
        <v>0</v>
      </c>
      <c r="T4" s="17">
        <v>2</v>
      </c>
      <c r="U4" s="18">
        <v>0</v>
      </c>
      <c r="V4" s="19">
        <v>3</v>
      </c>
      <c r="W4" s="9" t="s">
        <v>8</v>
      </c>
      <c r="X4" s="13"/>
      <c r="Y4" s="4"/>
      <c r="Z4" s="4"/>
      <c r="AA4" s="4"/>
      <c r="AB4" s="4"/>
      <c r="AC4" s="4"/>
      <c r="AD4" s="4"/>
    </row>
    <row r="5" spans="1:30" ht="16.5" customHeight="1">
      <c r="A5" s="210"/>
      <c r="B5" s="26"/>
      <c r="C5" s="27"/>
      <c r="D5" s="28"/>
      <c r="E5" s="20">
        <v>0</v>
      </c>
      <c r="F5" s="21">
        <v>0</v>
      </c>
      <c r="G5" s="22">
        <v>0</v>
      </c>
      <c r="H5" s="20">
        <v>0</v>
      </c>
      <c r="I5" s="21">
        <v>0</v>
      </c>
      <c r="J5" s="22">
        <v>0</v>
      </c>
      <c r="K5" s="20">
        <v>0</v>
      </c>
      <c r="L5" s="21">
        <v>0</v>
      </c>
      <c r="M5" s="22">
        <v>1</v>
      </c>
      <c r="N5" s="20">
        <v>0</v>
      </c>
      <c r="O5" s="21">
        <v>0</v>
      </c>
      <c r="P5" s="22">
        <v>0</v>
      </c>
      <c r="Q5" s="20">
        <v>0</v>
      </c>
      <c r="R5" s="21">
        <v>1</v>
      </c>
      <c r="S5" s="22">
        <v>0</v>
      </c>
      <c r="T5" s="20">
        <v>0</v>
      </c>
      <c r="U5" s="21">
        <v>0</v>
      </c>
      <c r="V5" s="22">
        <v>0</v>
      </c>
      <c r="W5" s="5" t="s">
        <v>9</v>
      </c>
      <c r="X5" s="11"/>
      <c r="Y5" s="4"/>
      <c r="Z5" s="4"/>
      <c r="AA5" s="4"/>
      <c r="AB5" s="4"/>
      <c r="AC5" s="4"/>
      <c r="AD5" s="4"/>
    </row>
    <row r="6" spans="1:30" s="55" customFormat="1" ht="16.5" customHeight="1">
      <c r="A6" s="210"/>
      <c r="B6" s="46"/>
      <c r="C6" s="47"/>
      <c r="D6" s="48"/>
      <c r="E6" s="49">
        <f aca="true" t="shared" si="0" ref="E6:V6">SUM(E4:E5)</f>
        <v>2</v>
      </c>
      <c r="F6" s="50">
        <f t="shared" si="0"/>
        <v>0</v>
      </c>
      <c r="G6" s="51">
        <f t="shared" si="0"/>
        <v>2</v>
      </c>
      <c r="H6" s="49">
        <f t="shared" si="0"/>
        <v>1</v>
      </c>
      <c r="I6" s="50">
        <f t="shared" si="0"/>
        <v>0</v>
      </c>
      <c r="J6" s="51">
        <f t="shared" si="0"/>
        <v>3</v>
      </c>
      <c r="K6" s="49">
        <f t="shared" si="0"/>
        <v>2</v>
      </c>
      <c r="L6" s="50">
        <f t="shared" si="0"/>
        <v>0</v>
      </c>
      <c r="M6" s="51">
        <f t="shared" si="0"/>
        <v>3</v>
      </c>
      <c r="N6" s="49">
        <f t="shared" si="0"/>
        <v>3</v>
      </c>
      <c r="O6" s="50">
        <f t="shared" si="0"/>
        <v>0</v>
      </c>
      <c r="P6" s="51">
        <f t="shared" si="0"/>
        <v>1</v>
      </c>
      <c r="Q6" s="49">
        <f t="shared" si="0"/>
        <v>4</v>
      </c>
      <c r="R6" s="50">
        <f t="shared" si="0"/>
        <v>1</v>
      </c>
      <c r="S6" s="51">
        <f t="shared" si="0"/>
        <v>0</v>
      </c>
      <c r="T6" s="49">
        <f t="shared" si="0"/>
        <v>2</v>
      </c>
      <c r="U6" s="50">
        <f t="shared" si="0"/>
        <v>0</v>
      </c>
      <c r="V6" s="51">
        <f t="shared" si="0"/>
        <v>3</v>
      </c>
      <c r="W6" s="52" t="s">
        <v>10</v>
      </c>
      <c r="X6" s="53"/>
      <c r="Y6" s="54"/>
      <c r="Z6" s="54"/>
      <c r="AA6" s="54"/>
      <c r="AB6" s="54"/>
      <c r="AC6" s="54"/>
      <c r="AD6" s="54"/>
    </row>
    <row r="7" spans="1:30" ht="16.5" customHeight="1">
      <c r="A7" s="211"/>
      <c r="B7" s="30"/>
      <c r="C7" s="31"/>
      <c r="D7" s="32"/>
      <c r="E7" s="157">
        <f>SUM(E6:G6)</f>
        <v>4</v>
      </c>
      <c r="F7" s="158"/>
      <c r="G7" s="159"/>
      <c r="H7" s="157">
        <f>SUM(H6:J6)</f>
        <v>4</v>
      </c>
      <c r="I7" s="158"/>
      <c r="J7" s="159"/>
      <c r="K7" s="157">
        <f>SUM(K6:M6)</f>
        <v>5</v>
      </c>
      <c r="L7" s="158"/>
      <c r="M7" s="159"/>
      <c r="N7" s="157">
        <f>SUM(N6:P6)</f>
        <v>4</v>
      </c>
      <c r="O7" s="158"/>
      <c r="P7" s="159"/>
      <c r="Q7" s="157">
        <f>SUM(Q6:S6)</f>
        <v>5</v>
      </c>
      <c r="R7" s="158"/>
      <c r="S7" s="159"/>
      <c r="T7" s="157">
        <f>SUM(T6:V6)</f>
        <v>5</v>
      </c>
      <c r="U7" s="158"/>
      <c r="V7" s="159"/>
      <c r="W7" s="6" t="s">
        <v>17</v>
      </c>
      <c r="X7" s="12">
        <f>SUM(B7:V7)</f>
        <v>27</v>
      </c>
      <c r="Y7" s="4"/>
      <c r="Z7" s="4"/>
      <c r="AA7" s="4"/>
      <c r="AB7" s="4"/>
      <c r="AC7" s="4"/>
      <c r="AD7" s="4"/>
    </row>
    <row r="8" spans="1:30" ht="16.5" customHeight="1">
      <c r="A8" s="194" t="s">
        <v>2</v>
      </c>
      <c r="B8" s="17">
        <v>2</v>
      </c>
      <c r="C8" s="18">
        <v>0</v>
      </c>
      <c r="D8" s="19">
        <v>2</v>
      </c>
      <c r="E8" s="23"/>
      <c r="F8" s="24"/>
      <c r="G8" s="25"/>
      <c r="H8" s="17">
        <v>2</v>
      </c>
      <c r="I8" s="18">
        <v>0</v>
      </c>
      <c r="J8" s="19">
        <v>2</v>
      </c>
      <c r="K8" s="17">
        <v>2</v>
      </c>
      <c r="L8" s="18">
        <v>0</v>
      </c>
      <c r="M8" s="19">
        <v>2</v>
      </c>
      <c r="N8" s="17">
        <v>4</v>
      </c>
      <c r="O8" s="18">
        <v>0</v>
      </c>
      <c r="P8" s="19">
        <v>0</v>
      </c>
      <c r="Q8" s="17">
        <v>3</v>
      </c>
      <c r="R8" s="18">
        <v>0</v>
      </c>
      <c r="S8" s="19">
        <v>1</v>
      </c>
      <c r="T8" s="17">
        <v>3</v>
      </c>
      <c r="U8" s="18">
        <v>0</v>
      </c>
      <c r="V8" s="19">
        <v>1</v>
      </c>
      <c r="W8" s="5" t="s">
        <v>8</v>
      </c>
      <c r="X8" s="13"/>
      <c r="Y8" s="4"/>
      <c r="Z8" s="4"/>
      <c r="AA8" s="4"/>
      <c r="AB8" s="4"/>
      <c r="AC8" s="4"/>
      <c r="AD8" s="4"/>
    </row>
    <row r="9" spans="1:30" ht="16.5" customHeight="1">
      <c r="A9" s="195"/>
      <c r="B9" s="20">
        <v>0</v>
      </c>
      <c r="C9" s="21">
        <v>0</v>
      </c>
      <c r="D9" s="22">
        <v>0</v>
      </c>
      <c r="E9" s="26"/>
      <c r="F9" s="27"/>
      <c r="G9" s="28"/>
      <c r="H9" s="20">
        <v>1</v>
      </c>
      <c r="I9" s="21">
        <v>0</v>
      </c>
      <c r="J9" s="22">
        <v>1</v>
      </c>
      <c r="K9" s="20">
        <v>0</v>
      </c>
      <c r="L9" s="21">
        <v>0</v>
      </c>
      <c r="M9" s="22">
        <v>0</v>
      </c>
      <c r="N9" s="20">
        <v>1</v>
      </c>
      <c r="O9" s="21">
        <v>0</v>
      </c>
      <c r="P9" s="22">
        <v>0</v>
      </c>
      <c r="Q9" s="20">
        <v>0</v>
      </c>
      <c r="R9" s="21">
        <v>0</v>
      </c>
      <c r="S9" s="22">
        <v>0</v>
      </c>
      <c r="T9" s="20">
        <v>0</v>
      </c>
      <c r="U9" s="21">
        <v>0</v>
      </c>
      <c r="V9" s="22">
        <v>1</v>
      </c>
      <c r="W9" s="5" t="s">
        <v>9</v>
      </c>
      <c r="X9" s="11"/>
      <c r="Y9" s="4"/>
      <c r="Z9" s="4"/>
      <c r="AA9" s="4"/>
      <c r="AB9" s="4"/>
      <c r="AC9" s="4"/>
      <c r="AD9" s="4"/>
    </row>
    <row r="10" spans="1:30" s="55" customFormat="1" ht="16.5" customHeight="1">
      <c r="A10" s="195"/>
      <c r="B10" s="49">
        <f>SUM(B8:B9)</f>
        <v>2</v>
      </c>
      <c r="C10" s="50">
        <f>SUM(C8:C9)</f>
        <v>0</v>
      </c>
      <c r="D10" s="51">
        <f>SUM(D8:D9)</f>
        <v>2</v>
      </c>
      <c r="E10" s="46"/>
      <c r="F10" s="47"/>
      <c r="G10" s="48"/>
      <c r="H10" s="49">
        <f aca="true" t="shared" si="1" ref="H10:V10">SUM(H8:H9)</f>
        <v>3</v>
      </c>
      <c r="I10" s="50">
        <f t="shared" si="1"/>
        <v>0</v>
      </c>
      <c r="J10" s="51">
        <f t="shared" si="1"/>
        <v>3</v>
      </c>
      <c r="K10" s="49">
        <f t="shared" si="1"/>
        <v>2</v>
      </c>
      <c r="L10" s="50">
        <f t="shared" si="1"/>
        <v>0</v>
      </c>
      <c r="M10" s="51">
        <f t="shared" si="1"/>
        <v>2</v>
      </c>
      <c r="N10" s="49">
        <f t="shared" si="1"/>
        <v>5</v>
      </c>
      <c r="O10" s="50">
        <f t="shared" si="1"/>
        <v>0</v>
      </c>
      <c r="P10" s="51">
        <f t="shared" si="1"/>
        <v>0</v>
      </c>
      <c r="Q10" s="49">
        <f t="shared" si="1"/>
        <v>3</v>
      </c>
      <c r="R10" s="50">
        <f t="shared" si="1"/>
        <v>0</v>
      </c>
      <c r="S10" s="51">
        <f t="shared" si="1"/>
        <v>1</v>
      </c>
      <c r="T10" s="49">
        <f t="shared" si="1"/>
        <v>3</v>
      </c>
      <c r="U10" s="50">
        <f t="shared" si="1"/>
        <v>0</v>
      </c>
      <c r="V10" s="51">
        <f t="shared" si="1"/>
        <v>2</v>
      </c>
      <c r="W10" s="52" t="s">
        <v>10</v>
      </c>
      <c r="X10" s="53"/>
      <c r="Y10" s="54"/>
      <c r="Z10" s="54"/>
      <c r="AA10" s="54"/>
      <c r="AB10" s="54"/>
      <c r="AC10" s="54"/>
      <c r="AD10" s="54"/>
    </row>
    <row r="11" spans="1:30" ht="16.5" customHeight="1">
      <c r="A11" s="196"/>
      <c r="B11" s="157">
        <f>SUM(B10:D10)</f>
        <v>4</v>
      </c>
      <c r="C11" s="158"/>
      <c r="D11" s="159"/>
      <c r="E11" s="30"/>
      <c r="F11" s="31"/>
      <c r="G11" s="32"/>
      <c r="H11" s="157">
        <f>SUM(H10:J10)</f>
        <v>6</v>
      </c>
      <c r="I11" s="158"/>
      <c r="J11" s="159"/>
      <c r="K11" s="157">
        <f>SUM(K10:M10)</f>
        <v>4</v>
      </c>
      <c r="L11" s="158"/>
      <c r="M11" s="159"/>
      <c r="N11" s="157">
        <f>SUM(N10:P10)</f>
        <v>5</v>
      </c>
      <c r="O11" s="158"/>
      <c r="P11" s="159"/>
      <c r="Q11" s="157">
        <f>SUM(Q10:S10)</f>
        <v>4</v>
      </c>
      <c r="R11" s="158"/>
      <c r="S11" s="159"/>
      <c r="T11" s="157">
        <f>SUM(T10:V10)</f>
        <v>5</v>
      </c>
      <c r="U11" s="158"/>
      <c r="V11" s="159"/>
      <c r="W11" s="6" t="s">
        <v>17</v>
      </c>
      <c r="X11" s="12">
        <f>SUM(B11:V11)</f>
        <v>28</v>
      </c>
      <c r="Y11" s="4"/>
      <c r="Z11" s="4"/>
      <c r="AA11" s="4"/>
      <c r="AB11" s="4"/>
      <c r="AC11" s="4"/>
      <c r="AD11" s="4"/>
    </row>
    <row r="12" spans="1:30" ht="16.5" customHeight="1">
      <c r="A12" s="194" t="s">
        <v>6</v>
      </c>
      <c r="B12" s="17">
        <v>3</v>
      </c>
      <c r="C12" s="18">
        <v>0</v>
      </c>
      <c r="D12" s="19">
        <v>1</v>
      </c>
      <c r="E12" s="17">
        <v>2</v>
      </c>
      <c r="F12" s="18">
        <v>0</v>
      </c>
      <c r="G12" s="19">
        <v>2</v>
      </c>
      <c r="H12" s="23"/>
      <c r="I12" s="24"/>
      <c r="J12" s="25"/>
      <c r="K12" s="17">
        <v>1</v>
      </c>
      <c r="L12" s="18">
        <v>0</v>
      </c>
      <c r="M12" s="19">
        <v>4</v>
      </c>
      <c r="N12" s="17">
        <v>3</v>
      </c>
      <c r="O12" s="18">
        <v>0</v>
      </c>
      <c r="P12" s="19">
        <v>2</v>
      </c>
      <c r="Q12" s="17">
        <v>2</v>
      </c>
      <c r="R12" s="18">
        <v>0</v>
      </c>
      <c r="S12" s="19">
        <v>2</v>
      </c>
      <c r="T12" s="17">
        <v>3</v>
      </c>
      <c r="U12" s="18">
        <v>0</v>
      </c>
      <c r="V12" s="19">
        <v>2</v>
      </c>
      <c r="W12" s="5" t="s">
        <v>8</v>
      </c>
      <c r="X12" s="11"/>
      <c r="Y12" s="4"/>
      <c r="Z12" s="4"/>
      <c r="AA12" s="4"/>
      <c r="AB12" s="4"/>
      <c r="AC12" s="4"/>
      <c r="AD12" s="4"/>
    </row>
    <row r="13" spans="1:30" ht="16.5" customHeight="1">
      <c r="A13" s="195"/>
      <c r="B13" s="20">
        <v>0</v>
      </c>
      <c r="C13" s="21">
        <v>0</v>
      </c>
      <c r="D13" s="22">
        <v>0</v>
      </c>
      <c r="E13" s="20">
        <v>1</v>
      </c>
      <c r="F13" s="21">
        <v>0</v>
      </c>
      <c r="G13" s="22">
        <v>1</v>
      </c>
      <c r="H13" s="26"/>
      <c r="I13" s="27"/>
      <c r="J13" s="28"/>
      <c r="K13" s="20">
        <v>1</v>
      </c>
      <c r="L13" s="21">
        <v>0</v>
      </c>
      <c r="M13" s="22">
        <v>1</v>
      </c>
      <c r="N13" s="20">
        <v>1</v>
      </c>
      <c r="O13" s="21">
        <v>0</v>
      </c>
      <c r="P13" s="22">
        <v>0</v>
      </c>
      <c r="Q13" s="20">
        <v>1</v>
      </c>
      <c r="R13" s="21">
        <v>0</v>
      </c>
      <c r="S13" s="22">
        <v>0</v>
      </c>
      <c r="T13" s="20">
        <v>1</v>
      </c>
      <c r="U13" s="21">
        <v>0</v>
      </c>
      <c r="V13" s="22">
        <v>0</v>
      </c>
      <c r="W13" s="5" t="s">
        <v>9</v>
      </c>
      <c r="X13" s="11"/>
      <c r="Y13" s="4"/>
      <c r="Z13" s="4"/>
      <c r="AA13" s="4"/>
      <c r="AB13" s="4"/>
      <c r="AC13" s="4"/>
      <c r="AD13" s="4"/>
    </row>
    <row r="14" spans="1:30" s="55" customFormat="1" ht="16.5" customHeight="1">
      <c r="A14" s="195"/>
      <c r="B14" s="49">
        <f aca="true" t="shared" si="2" ref="B14:G14">SUM(B12:B13)</f>
        <v>3</v>
      </c>
      <c r="C14" s="50">
        <f t="shared" si="2"/>
        <v>0</v>
      </c>
      <c r="D14" s="51">
        <f t="shared" si="2"/>
        <v>1</v>
      </c>
      <c r="E14" s="49">
        <f t="shared" si="2"/>
        <v>3</v>
      </c>
      <c r="F14" s="50">
        <f t="shared" si="2"/>
        <v>0</v>
      </c>
      <c r="G14" s="51">
        <f t="shared" si="2"/>
        <v>3</v>
      </c>
      <c r="H14" s="46"/>
      <c r="I14" s="47"/>
      <c r="J14" s="48"/>
      <c r="K14" s="49">
        <f aca="true" t="shared" si="3" ref="K14:V14">SUM(K12:K13)</f>
        <v>2</v>
      </c>
      <c r="L14" s="50">
        <f t="shared" si="3"/>
        <v>0</v>
      </c>
      <c r="M14" s="51">
        <f t="shared" si="3"/>
        <v>5</v>
      </c>
      <c r="N14" s="49">
        <f t="shared" si="3"/>
        <v>4</v>
      </c>
      <c r="O14" s="50">
        <f t="shared" si="3"/>
        <v>0</v>
      </c>
      <c r="P14" s="51">
        <f t="shared" si="3"/>
        <v>2</v>
      </c>
      <c r="Q14" s="49">
        <f t="shared" si="3"/>
        <v>3</v>
      </c>
      <c r="R14" s="50">
        <f t="shared" si="3"/>
        <v>0</v>
      </c>
      <c r="S14" s="51">
        <f t="shared" si="3"/>
        <v>2</v>
      </c>
      <c r="T14" s="49">
        <f t="shared" si="3"/>
        <v>4</v>
      </c>
      <c r="U14" s="50">
        <f t="shared" si="3"/>
        <v>0</v>
      </c>
      <c r="V14" s="51">
        <f t="shared" si="3"/>
        <v>2</v>
      </c>
      <c r="W14" s="52" t="s">
        <v>10</v>
      </c>
      <c r="X14" s="53"/>
      <c r="Y14" s="54"/>
      <c r="Z14" s="54"/>
      <c r="AA14" s="54"/>
      <c r="AB14" s="54"/>
      <c r="AC14" s="54"/>
      <c r="AD14" s="54"/>
    </row>
    <row r="15" spans="1:30" ht="16.5" customHeight="1">
      <c r="A15" s="196"/>
      <c r="B15" s="157">
        <f>SUM(B14:D14)</f>
        <v>4</v>
      </c>
      <c r="C15" s="158"/>
      <c r="D15" s="159"/>
      <c r="E15" s="157">
        <f>SUM(E14:G14)</f>
        <v>6</v>
      </c>
      <c r="F15" s="158"/>
      <c r="G15" s="159"/>
      <c r="H15" s="30"/>
      <c r="I15" s="31"/>
      <c r="J15" s="32"/>
      <c r="K15" s="157">
        <f>SUM(K14:M14)</f>
        <v>7</v>
      </c>
      <c r="L15" s="158"/>
      <c r="M15" s="159"/>
      <c r="N15" s="157">
        <f>SUM(N14:P14)</f>
        <v>6</v>
      </c>
      <c r="O15" s="158"/>
      <c r="P15" s="159"/>
      <c r="Q15" s="157">
        <f>SUM(Q14:S14)</f>
        <v>5</v>
      </c>
      <c r="R15" s="158"/>
      <c r="S15" s="159"/>
      <c r="T15" s="157">
        <f>SUM(T14:V14)</f>
        <v>6</v>
      </c>
      <c r="U15" s="158"/>
      <c r="V15" s="159"/>
      <c r="W15" s="6" t="s">
        <v>17</v>
      </c>
      <c r="X15" s="12">
        <f>SUM(B15:V15)</f>
        <v>34</v>
      </c>
      <c r="Y15" s="4"/>
      <c r="Z15" s="4"/>
      <c r="AA15" s="4"/>
      <c r="AB15" s="4"/>
      <c r="AC15" s="4"/>
      <c r="AD15" s="4"/>
    </row>
    <row r="16" spans="1:30" ht="16.5" customHeight="1">
      <c r="A16" s="194" t="s">
        <v>7</v>
      </c>
      <c r="B16" s="17">
        <v>2</v>
      </c>
      <c r="C16" s="18">
        <v>0</v>
      </c>
      <c r="D16" s="19">
        <v>2</v>
      </c>
      <c r="E16" s="17">
        <v>2</v>
      </c>
      <c r="F16" s="18">
        <v>0</v>
      </c>
      <c r="G16" s="19">
        <v>2</v>
      </c>
      <c r="H16" s="17">
        <v>4</v>
      </c>
      <c r="I16" s="18">
        <v>0</v>
      </c>
      <c r="J16" s="19">
        <v>1</v>
      </c>
      <c r="K16" s="23"/>
      <c r="L16" s="24"/>
      <c r="M16" s="25"/>
      <c r="N16" s="17">
        <v>3</v>
      </c>
      <c r="O16" s="18">
        <v>0</v>
      </c>
      <c r="P16" s="19">
        <v>1</v>
      </c>
      <c r="Q16" s="17">
        <v>1</v>
      </c>
      <c r="R16" s="18">
        <v>0</v>
      </c>
      <c r="S16" s="19">
        <v>3</v>
      </c>
      <c r="T16" s="17">
        <v>2</v>
      </c>
      <c r="U16" s="18">
        <v>0</v>
      </c>
      <c r="V16" s="19">
        <v>2</v>
      </c>
      <c r="W16" s="5" t="s">
        <v>8</v>
      </c>
      <c r="X16" s="11"/>
      <c r="Y16" s="4"/>
      <c r="Z16" s="4"/>
      <c r="AA16" s="4"/>
      <c r="AB16" s="4"/>
      <c r="AC16" s="4"/>
      <c r="AD16" s="4"/>
    </row>
    <row r="17" spans="1:30" ht="16.5" customHeight="1">
      <c r="A17" s="195"/>
      <c r="B17" s="20">
        <v>1</v>
      </c>
      <c r="C17" s="21">
        <v>0</v>
      </c>
      <c r="D17" s="22">
        <v>0</v>
      </c>
      <c r="E17" s="20">
        <v>0</v>
      </c>
      <c r="F17" s="21">
        <v>0</v>
      </c>
      <c r="G17" s="22">
        <v>0</v>
      </c>
      <c r="H17" s="20">
        <v>1</v>
      </c>
      <c r="I17" s="21">
        <v>0</v>
      </c>
      <c r="J17" s="22">
        <v>1</v>
      </c>
      <c r="K17" s="26"/>
      <c r="L17" s="27"/>
      <c r="M17" s="28"/>
      <c r="N17" s="20">
        <v>0</v>
      </c>
      <c r="O17" s="21">
        <v>0</v>
      </c>
      <c r="P17" s="22">
        <v>0</v>
      </c>
      <c r="Q17" s="20">
        <v>0</v>
      </c>
      <c r="R17" s="21">
        <v>0</v>
      </c>
      <c r="S17" s="22">
        <v>1</v>
      </c>
      <c r="T17" s="20">
        <v>0</v>
      </c>
      <c r="U17" s="21">
        <v>0</v>
      </c>
      <c r="V17" s="22">
        <v>0</v>
      </c>
      <c r="W17" s="5" t="s">
        <v>9</v>
      </c>
      <c r="X17" s="11"/>
      <c r="Y17" s="4"/>
      <c r="Z17" s="4"/>
      <c r="AA17" s="4"/>
      <c r="AB17" s="4"/>
      <c r="AC17" s="4"/>
      <c r="AD17" s="4"/>
    </row>
    <row r="18" spans="1:30" s="55" customFormat="1" ht="16.5" customHeight="1">
      <c r="A18" s="195"/>
      <c r="B18" s="49">
        <f aca="true" t="shared" si="4" ref="B18:J18">SUM(B16:B17)</f>
        <v>3</v>
      </c>
      <c r="C18" s="50">
        <f t="shared" si="4"/>
        <v>0</v>
      </c>
      <c r="D18" s="51">
        <f t="shared" si="4"/>
        <v>2</v>
      </c>
      <c r="E18" s="49">
        <f t="shared" si="4"/>
        <v>2</v>
      </c>
      <c r="F18" s="50">
        <f t="shared" si="4"/>
        <v>0</v>
      </c>
      <c r="G18" s="51">
        <f t="shared" si="4"/>
        <v>2</v>
      </c>
      <c r="H18" s="49">
        <f t="shared" si="4"/>
        <v>5</v>
      </c>
      <c r="I18" s="50">
        <f t="shared" si="4"/>
        <v>0</v>
      </c>
      <c r="J18" s="51">
        <f t="shared" si="4"/>
        <v>2</v>
      </c>
      <c r="K18" s="46"/>
      <c r="L18" s="47"/>
      <c r="M18" s="48"/>
      <c r="N18" s="49">
        <f aca="true" t="shared" si="5" ref="N18:V18">SUM(N16:N17)</f>
        <v>3</v>
      </c>
      <c r="O18" s="50">
        <f t="shared" si="5"/>
        <v>0</v>
      </c>
      <c r="P18" s="51">
        <f t="shared" si="5"/>
        <v>1</v>
      </c>
      <c r="Q18" s="49">
        <f t="shared" si="5"/>
        <v>1</v>
      </c>
      <c r="R18" s="50">
        <f t="shared" si="5"/>
        <v>0</v>
      </c>
      <c r="S18" s="51">
        <f t="shared" si="5"/>
        <v>4</v>
      </c>
      <c r="T18" s="49">
        <f t="shared" si="5"/>
        <v>2</v>
      </c>
      <c r="U18" s="50">
        <f t="shared" si="5"/>
        <v>0</v>
      </c>
      <c r="V18" s="51">
        <f t="shared" si="5"/>
        <v>2</v>
      </c>
      <c r="W18" s="52" t="s">
        <v>10</v>
      </c>
      <c r="X18" s="53"/>
      <c r="Y18" s="54"/>
      <c r="Z18" s="54"/>
      <c r="AA18" s="54"/>
      <c r="AB18" s="54"/>
      <c r="AC18" s="54"/>
      <c r="AD18" s="54"/>
    </row>
    <row r="19" spans="1:30" ht="16.5" customHeight="1">
      <c r="A19" s="196"/>
      <c r="B19" s="157">
        <f>SUM(B18:D18)</f>
        <v>5</v>
      </c>
      <c r="C19" s="158"/>
      <c r="D19" s="159"/>
      <c r="E19" s="157">
        <f>SUM(E18:G18)</f>
        <v>4</v>
      </c>
      <c r="F19" s="158"/>
      <c r="G19" s="159"/>
      <c r="H19" s="157">
        <f>SUM(H18:J18)</f>
        <v>7</v>
      </c>
      <c r="I19" s="158"/>
      <c r="J19" s="159"/>
      <c r="K19" s="30"/>
      <c r="L19" s="31"/>
      <c r="M19" s="32"/>
      <c r="N19" s="157">
        <f>SUM(N18:P18)</f>
        <v>4</v>
      </c>
      <c r="O19" s="158"/>
      <c r="P19" s="159"/>
      <c r="Q19" s="157">
        <f>SUM(Q18:S18)</f>
        <v>5</v>
      </c>
      <c r="R19" s="158"/>
      <c r="S19" s="159"/>
      <c r="T19" s="157">
        <f>SUM(T18:V18)</f>
        <v>4</v>
      </c>
      <c r="U19" s="158"/>
      <c r="V19" s="159"/>
      <c r="W19" s="6" t="s">
        <v>17</v>
      </c>
      <c r="X19" s="12">
        <f>SUM(B19:V19)</f>
        <v>29</v>
      </c>
      <c r="Y19" s="4"/>
      <c r="Z19" s="4"/>
      <c r="AA19" s="4"/>
      <c r="AB19" s="4"/>
      <c r="AC19" s="4"/>
      <c r="AD19" s="4"/>
    </row>
    <row r="20" spans="1:30" ht="16.5" customHeight="1">
      <c r="A20" s="194" t="s">
        <v>5</v>
      </c>
      <c r="B20" s="17">
        <v>1</v>
      </c>
      <c r="C20" s="18">
        <v>0</v>
      </c>
      <c r="D20" s="19">
        <v>3</v>
      </c>
      <c r="E20" s="17">
        <v>0</v>
      </c>
      <c r="F20" s="18">
        <v>0</v>
      </c>
      <c r="G20" s="19">
        <v>4</v>
      </c>
      <c r="H20" s="17">
        <v>2</v>
      </c>
      <c r="I20" s="18">
        <v>0</v>
      </c>
      <c r="J20" s="19">
        <v>3</v>
      </c>
      <c r="K20" s="17">
        <v>1</v>
      </c>
      <c r="L20" s="18">
        <v>0</v>
      </c>
      <c r="M20" s="19">
        <v>3</v>
      </c>
      <c r="N20" s="23"/>
      <c r="O20" s="24"/>
      <c r="P20" s="25"/>
      <c r="Q20" s="17">
        <v>3</v>
      </c>
      <c r="R20" s="18">
        <v>0</v>
      </c>
      <c r="S20" s="19">
        <v>1</v>
      </c>
      <c r="T20" s="17">
        <v>1</v>
      </c>
      <c r="U20" s="18">
        <v>1</v>
      </c>
      <c r="V20" s="19">
        <v>2</v>
      </c>
      <c r="W20" s="5" t="s">
        <v>8</v>
      </c>
      <c r="X20" s="11"/>
      <c r="Y20" s="4"/>
      <c r="Z20" s="4"/>
      <c r="AA20" s="4"/>
      <c r="AB20" s="4"/>
      <c r="AC20" s="4"/>
      <c r="AD20" s="4"/>
    </row>
    <row r="21" spans="1:30" ht="16.5" customHeight="1">
      <c r="A21" s="195"/>
      <c r="B21" s="20">
        <v>0</v>
      </c>
      <c r="C21" s="21">
        <v>0</v>
      </c>
      <c r="D21" s="22">
        <v>0</v>
      </c>
      <c r="E21" s="20">
        <v>0</v>
      </c>
      <c r="F21" s="21">
        <v>0</v>
      </c>
      <c r="G21" s="22">
        <v>1</v>
      </c>
      <c r="H21" s="20">
        <v>0</v>
      </c>
      <c r="I21" s="21">
        <v>0</v>
      </c>
      <c r="J21" s="22">
        <v>1</v>
      </c>
      <c r="K21" s="20">
        <v>0</v>
      </c>
      <c r="L21" s="21">
        <v>0</v>
      </c>
      <c r="M21" s="22">
        <v>0</v>
      </c>
      <c r="N21" s="26"/>
      <c r="O21" s="27"/>
      <c r="P21" s="28"/>
      <c r="Q21" s="20">
        <v>0</v>
      </c>
      <c r="R21" s="21">
        <v>0</v>
      </c>
      <c r="S21" s="22">
        <v>0</v>
      </c>
      <c r="T21" s="20">
        <v>0</v>
      </c>
      <c r="U21" s="21">
        <v>0</v>
      </c>
      <c r="V21" s="22">
        <v>1</v>
      </c>
      <c r="W21" s="5" t="s">
        <v>9</v>
      </c>
      <c r="X21" s="11"/>
      <c r="Y21" s="4"/>
      <c r="Z21" s="4"/>
      <c r="AA21" s="4"/>
      <c r="AB21" s="4"/>
      <c r="AC21" s="4"/>
      <c r="AD21" s="4"/>
    </row>
    <row r="22" spans="1:30" s="55" customFormat="1" ht="16.5" customHeight="1">
      <c r="A22" s="195"/>
      <c r="B22" s="49">
        <f aca="true" t="shared" si="6" ref="B22:M22">SUM(B20:B21)</f>
        <v>1</v>
      </c>
      <c r="C22" s="50">
        <f t="shared" si="6"/>
        <v>0</v>
      </c>
      <c r="D22" s="51">
        <f t="shared" si="6"/>
        <v>3</v>
      </c>
      <c r="E22" s="49">
        <f t="shared" si="6"/>
        <v>0</v>
      </c>
      <c r="F22" s="50">
        <f t="shared" si="6"/>
        <v>0</v>
      </c>
      <c r="G22" s="51">
        <f t="shared" si="6"/>
        <v>5</v>
      </c>
      <c r="H22" s="49">
        <f t="shared" si="6"/>
        <v>2</v>
      </c>
      <c r="I22" s="50">
        <f t="shared" si="6"/>
        <v>0</v>
      </c>
      <c r="J22" s="51">
        <f t="shared" si="6"/>
        <v>4</v>
      </c>
      <c r="K22" s="49">
        <f t="shared" si="6"/>
        <v>1</v>
      </c>
      <c r="L22" s="50">
        <f t="shared" si="6"/>
        <v>0</v>
      </c>
      <c r="M22" s="51">
        <f t="shared" si="6"/>
        <v>3</v>
      </c>
      <c r="N22" s="46"/>
      <c r="O22" s="47"/>
      <c r="P22" s="48"/>
      <c r="Q22" s="49">
        <f aca="true" t="shared" si="7" ref="Q22:V22">SUM(Q20:Q21)</f>
        <v>3</v>
      </c>
      <c r="R22" s="50">
        <f t="shared" si="7"/>
        <v>0</v>
      </c>
      <c r="S22" s="51">
        <f t="shared" si="7"/>
        <v>1</v>
      </c>
      <c r="T22" s="49">
        <f t="shared" si="7"/>
        <v>1</v>
      </c>
      <c r="U22" s="50">
        <f t="shared" si="7"/>
        <v>1</v>
      </c>
      <c r="V22" s="51">
        <f t="shared" si="7"/>
        <v>3</v>
      </c>
      <c r="W22" s="52" t="s">
        <v>10</v>
      </c>
      <c r="X22" s="53"/>
      <c r="Y22" s="54"/>
      <c r="Z22" s="54"/>
      <c r="AA22" s="54"/>
      <c r="AB22" s="54"/>
      <c r="AC22" s="54"/>
      <c r="AD22" s="54"/>
    </row>
    <row r="23" spans="1:30" ht="16.5" customHeight="1">
      <c r="A23" s="196"/>
      <c r="B23" s="157">
        <f>SUM(B22:D22)</f>
        <v>4</v>
      </c>
      <c r="C23" s="158"/>
      <c r="D23" s="159"/>
      <c r="E23" s="157">
        <f>SUM(E22:G22)</f>
        <v>5</v>
      </c>
      <c r="F23" s="158"/>
      <c r="G23" s="159"/>
      <c r="H23" s="157">
        <f>SUM(H22:J22)</f>
        <v>6</v>
      </c>
      <c r="I23" s="158"/>
      <c r="J23" s="159"/>
      <c r="K23" s="157">
        <f>SUM(K22:M22)</f>
        <v>4</v>
      </c>
      <c r="L23" s="158"/>
      <c r="M23" s="159"/>
      <c r="N23" s="30"/>
      <c r="O23" s="31"/>
      <c r="P23" s="32"/>
      <c r="Q23" s="157">
        <f>SUM(Q22:S22)</f>
        <v>4</v>
      </c>
      <c r="R23" s="158"/>
      <c r="S23" s="159"/>
      <c r="T23" s="157">
        <f>SUM(T22:V22)</f>
        <v>5</v>
      </c>
      <c r="U23" s="158"/>
      <c r="V23" s="159"/>
      <c r="W23" s="6" t="s">
        <v>17</v>
      </c>
      <c r="X23" s="12">
        <f>SUM(B23:V23)</f>
        <v>28</v>
      </c>
      <c r="Y23" s="4"/>
      <c r="Z23" s="4"/>
      <c r="AA23" s="4"/>
      <c r="AB23" s="4"/>
      <c r="AC23" s="4"/>
      <c r="AD23" s="4"/>
    </row>
    <row r="24" spans="1:30" ht="16.5" customHeight="1">
      <c r="A24" s="194" t="s">
        <v>1</v>
      </c>
      <c r="B24" s="17">
        <v>0</v>
      </c>
      <c r="C24" s="18">
        <v>0</v>
      </c>
      <c r="D24" s="19">
        <v>4</v>
      </c>
      <c r="E24" s="17">
        <v>1</v>
      </c>
      <c r="F24" s="18">
        <v>0</v>
      </c>
      <c r="G24" s="19">
        <v>3</v>
      </c>
      <c r="H24" s="17">
        <v>2</v>
      </c>
      <c r="I24" s="18">
        <v>0</v>
      </c>
      <c r="J24" s="19">
        <v>2</v>
      </c>
      <c r="K24" s="17">
        <v>3</v>
      </c>
      <c r="L24" s="18">
        <v>0</v>
      </c>
      <c r="M24" s="19">
        <v>1</v>
      </c>
      <c r="N24" s="17">
        <v>1</v>
      </c>
      <c r="O24" s="18">
        <v>0</v>
      </c>
      <c r="P24" s="19">
        <v>3</v>
      </c>
      <c r="Q24" s="23"/>
      <c r="R24" s="24"/>
      <c r="S24" s="25"/>
      <c r="T24" s="17">
        <v>1</v>
      </c>
      <c r="U24" s="18">
        <v>0</v>
      </c>
      <c r="V24" s="19">
        <v>4</v>
      </c>
      <c r="W24" s="5" t="s">
        <v>8</v>
      </c>
      <c r="X24" s="11"/>
      <c r="Y24" s="4"/>
      <c r="Z24" s="4"/>
      <c r="AA24" s="4"/>
      <c r="AB24" s="4"/>
      <c r="AC24" s="4"/>
      <c r="AD24" s="4"/>
    </row>
    <row r="25" spans="1:30" ht="16.5" customHeight="1">
      <c r="A25" s="195"/>
      <c r="B25" s="20">
        <v>0</v>
      </c>
      <c r="C25" s="21">
        <v>1</v>
      </c>
      <c r="D25" s="22">
        <v>0</v>
      </c>
      <c r="E25" s="20">
        <v>0</v>
      </c>
      <c r="F25" s="21">
        <v>0</v>
      </c>
      <c r="G25" s="22">
        <v>0</v>
      </c>
      <c r="H25" s="20">
        <v>0</v>
      </c>
      <c r="I25" s="21">
        <v>0</v>
      </c>
      <c r="J25" s="22">
        <v>1</v>
      </c>
      <c r="K25" s="20">
        <v>1</v>
      </c>
      <c r="L25" s="21">
        <v>0</v>
      </c>
      <c r="M25" s="22">
        <v>0</v>
      </c>
      <c r="N25" s="20">
        <v>0</v>
      </c>
      <c r="O25" s="21">
        <v>0</v>
      </c>
      <c r="P25" s="22">
        <v>0</v>
      </c>
      <c r="Q25" s="26"/>
      <c r="R25" s="27"/>
      <c r="S25" s="28"/>
      <c r="T25" s="20">
        <v>2</v>
      </c>
      <c r="U25" s="21">
        <v>0</v>
      </c>
      <c r="V25" s="22">
        <v>0</v>
      </c>
      <c r="W25" s="5" t="s">
        <v>9</v>
      </c>
      <c r="X25" s="11"/>
      <c r="Y25" s="4"/>
      <c r="Z25" s="4"/>
      <c r="AA25" s="4"/>
      <c r="AB25" s="4"/>
      <c r="AC25" s="4"/>
      <c r="AD25" s="4"/>
    </row>
    <row r="26" spans="1:30" s="55" customFormat="1" ht="16.5" customHeight="1">
      <c r="A26" s="195"/>
      <c r="B26" s="49">
        <f aca="true" t="shared" si="8" ref="B26:P26">SUM(B24:B25)</f>
        <v>0</v>
      </c>
      <c r="C26" s="50">
        <f t="shared" si="8"/>
        <v>1</v>
      </c>
      <c r="D26" s="51">
        <f t="shared" si="8"/>
        <v>4</v>
      </c>
      <c r="E26" s="49">
        <f t="shared" si="8"/>
        <v>1</v>
      </c>
      <c r="F26" s="50">
        <f t="shared" si="8"/>
        <v>0</v>
      </c>
      <c r="G26" s="51">
        <f t="shared" si="8"/>
        <v>3</v>
      </c>
      <c r="H26" s="49">
        <f t="shared" si="8"/>
        <v>2</v>
      </c>
      <c r="I26" s="50">
        <f t="shared" si="8"/>
        <v>0</v>
      </c>
      <c r="J26" s="51">
        <f t="shared" si="8"/>
        <v>3</v>
      </c>
      <c r="K26" s="49">
        <f t="shared" si="8"/>
        <v>4</v>
      </c>
      <c r="L26" s="50">
        <f t="shared" si="8"/>
        <v>0</v>
      </c>
      <c r="M26" s="51">
        <f t="shared" si="8"/>
        <v>1</v>
      </c>
      <c r="N26" s="49">
        <f t="shared" si="8"/>
        <v>1</v>
      </c>
      <c r="O26" s="50">
        <f t="shared" si="8"/>
        <v>0</v>
      </c>
      <c r="P26" s="51">
        <f t="shared" si="8"/>
        <v>3</v>
      </c>
      <c r="Q26" s="46"/>
      <c r="R26" s="47"/>
      <c r="S26" s="48"/>
      <c r="T26" s="49">
        <f>SUM(T24:T25)</f>
        <v>3</v>
      </c>
      <c r="U26" s="50">
        <f>SUM(U24:U25)</f>
        <v>0</v>
      </c>
      <c r="V26" s="51">
        <f>SUM(V24:V25)</f>
        <v>4</v>
      </c>
      <c r="W26" s="52" t="s">
        <v>10</v>
      </c>
      <c r="X26" s="53"/>
      <c r="Y26" s="54"/>
      <c r="Z26" s="54"/>
      <c r="AA26" s="54"/>
      <c r="AB26" s="54"/>
      <c r="AC26" s="54"/>
      <c r="AD26" s="54"/>
    </row>
    <row r="27" spans="1:30" ht="16.5" customHeight="1">
      <c r="A27" s="196"/>
      <c r="B27" s="157">
        <f>SUM(B26:D26)</f>
        <v>5</v>
      </c>
      <c r="C27" s="158"/>
      <c r="D27" s="159"/>
      <c r="E27" s="157">
        <f>SUM(E26:G26)</f>
        <v>4</v>
      </c>
      <c r="F27" s="158"/>
      <c r="G27" s="159"/>
      <c r="H27" s="157">
        <f>SUM(H26:J26)</f>
        <v>5</v>
      </c>
      <c r="I27" s="158"/>
      <c r="J27" s="159"/>
      <c r="K27" s="157">
        <f>SUM(K26:M26)</f>
        <v>5</v>
      </c>
      <c r="L27" s="158"/>
      <c r="M27" s="159"/>
      <c r="N27" s="157">
        <f>SUM(N26:P26)</f>
        <v>4</v>
      </c>
      <c r="O27" s="158"/>
      <c r="P27" s="159"/>
      <c r="Q27" s="30"/>
      <c r="R27" s="31"/>
      <c r="S27" s="32"/>
      <c r="T27" s="157">
        <f>SUM(T26:V26)</f>
        <v>7</v>
      </c>
      <c r="U27" s="158"/>
      <c r="V27" s="159"/>
      <c r="W27" s="6" t="s">
        <v>17</v>
      </c>
      <c r="X27" s="12">
        <f>SUM(B27:V27)</f>
        <v>30</v>
      </c>
      <c r="Y27" s="4"/>
      <c r="Z27" s="4"/>
      <c r="AA27" s="4"/>
      <c r="AB27" s="4"/>
      <c r="AC27" s="4"/>
      <c r="AD27" s="4"/>
    </row>
    <row r="28" spans="1:30" ht="16.5" customHeight="1">
      <c r="A28" s="194" t="s">
        <v>3</v>
      </c>
      <c r="B28" s="17">
        <v>3</v>
      </c>
      <c r="C28" s="18">
        <v>0</v>
      </c>
      <c r="D28" s="19">
        <v>2</v>
      </c>
      <c r="E28" s="17">
        <v>1</v>
      </c>
      <c r="F28" s="18">
        <v>0</v>
      </c>
      <c r="G28" s="19">
        <v>3</v>
      </c>
      <c r="H28" s="17">
        <v>2</v>
      </c>
      <c r="I28" s="18">
        <v>0</v>
      </c>
      <c r="J28" s="19">
        <v>3</v>
      </c>
      <c r="K28" s="17">
        <v>2</v>
      </c>
      <c r="L28" s="18">
        <v>0</v>
      </c>
      <c r="M28" s="19">
        <v>2</v>
      </c>
      <c r="N28" s="17">
        <v>2</v>
      </c>
      <c r="O28" s="18">
        <v>1</v>
      </c>
      <c r="P28" s="19">
        <v>1</v>
      </c>
      <c r="Q28" s="17">
        <v>4</v>
      </c>
      <c r="R28" s="18">
        <v>0</v>
      </c>
      <c r="S28" s="19">
        <v>1</v>
      </c>
      <c r="T28" s="23"/>
      <c r="U28" s="24"/>
      <c r="V28" s="25"/>
      <c r="W28" s="5" t="s">
        <v>8</v>
      </c>
      <c r="X28" s="11"/>
      <c r="Y28" s="4"/>
      <c r="Z28" s="4"/>
      <c r="AA28" s="4"/>
      <c r="AB28" s="4"/>
      <c r="AC28" s="4"/>
      <c r="AD28" s="4"/>
    </row>
    <row r="29" spans="1:30" s="55" customFormat="1" ht="16.5" customHeight="1">
      <c r="A29" s="195"/>
      <c r="B29" s="20">
        <v>0</v>
      </c>
      <c r="C29" s="21">
        <v>0</v>
      </c>
      <c r="D29" s="22">
        <v>0</v>
      </c>
      <c r="E29" s="20">
        <v>1</v>
      </c>
      <c r="F29" s="21">
        <v>0</v>
      </c>
      <c r="G29" s="22">
        <v>0</v>
      </c>
      <c r="H29" s="20">
        <v>0</v>
      </c>
      <c r="I29" s="21">
        <v>0</v>
      </c>
      <c r="J29" s="22">
        <v>1</v>
      </c>
      <c r="K29" s="20">
        <v>0</v>
      </c>
      <c r="L29" s="21">
        <v>0</v>
      </c>
      <c r="M29" s="22">
        <v>0</v>
      </c>
      <c r="N29" s="20">
        <v>1</v>
      </c>
      <c r="O29" s="21">
        <v>0</v>
      </c>
      <c r="P29" s="22">
        <v>0</v>
      </c>
      <c r="Q29" s="20">
        <v>0</v>
      </c>
      <c r="R29" s="21">
        <v>0</v>
      </c>
      <c r="S29" s="22">
        <v>2</v>
      </c>
      <c r="T29" s="56"/>
      <c r="U29" s="47"/>
      <c r="V29" s="48"/>
      <c r="W29" s="57" t="s">
        <v>9</v>
      </c>
      <c r="X29" s="53"/>
      <c r="Y29" s="54"/>
      <c r="Z29" s="54"/>
      <c r="AA29" s="54"/>
      <c r="AB29" s="54"/>
      <c r="AC29" s="54"/>
      <c r="AD29" s="54"/>
    </row>
    <row r="30" spans="1:30" ht="16.5" customHeight="1">
      <c r="A30" s="195"/>
      <c r="B30" s="49">
        <f aca="true" t="shared" si="9" ref="B30:S30">SUM(B28:B29)</f>
        <v>3</v>
      </c>
      <c r="C30" s="50">
        <f t="shared" si="9"/>
        <v>0</v>
      </c>
      <c r="D30" s="51">
        <f t="shared" si="9"/>
        <v>2</v>
      </c>
      <c r="E30" s="49">
        <f t="shared" si="9"/>
        <v>2</v>
      </c>
      <c r="F30" s="50">
        <f t="shared" si="9"/>
        <v>0</v>
      </c>
      <c r="G30" s="51">
        <f t="shared" si="9"/>
        <v>3</v>
      </c>
      <c r="H30" s="49">
        <f t="shared" si="9"/>
        <v>2</v>
      </c>
      <c r="I30" s="50">
        <f t="shared" si="9"/>
        <v>0</v>
      </c>
      <c r="J30" s="51">
        <f t="shared" si="9"/>
        <v>4</v>
      </c>
      <c r="K30" s="49">
        <f t="shared" si="9"/>
        <v>2</v>
      </c>
      <c r="L30" s="50">
        <f t="shared" si="9"/>
        <v>0</v>
      </c>
      <c r="M30" s="51">
        <f t="shared" si="9"/>
        <v>2</v>
      </c>
      <c r="N30" s="49">
        <f t="shared" si="9"/>
        <v>3</v>
      </c>
      <c r="O30" s="50">
        <f t="shared" si="9"/>
        <v>1</v>
      </c>
      <c r="P30" s="51">
        <f t="shared" si="9"/>
        <v>1</v>
      </c>
      <c r="Q30" s="49">
        <f t="shared" si="9"/>
        <v>4</v>
      </c>
      <c r="R30" s="50">
        <f t="shared" si="9"/>
        <v>0</v>
      </c>
      <c r="S30" s="51">
        <f t="shared" si="9"/>
        <v>3</v>
      </c>
      <c r="T30" s="29"/>
      <c r="U30" s="27"/>
      <c r="V30" s="28"/>
      <c r="W30" s="10" t="s">
        <v>10</v>
      </c>
      <c r="X30" s="11"/>
      <c r="Y30" s="4"/>
      <c r="Z30" s="4"/>
      <c r="AA30" s="4"/>
      <c r="AB30" s="4"/>
      <c r="AC30" s="4"/>
      <c r="AD30" s="4"/>
    </row>
    <row r="31" spans="1:30" ht="16.5" customHeight="1">
      <c r="A31" s="196"/>
      <c r="B31" s="157">
        <f>SUM(B30:D30)</f>
        <v>5</v>
      </c>
      <c r="C31" s="158"/>
      <c r="D31" s="159"/>
      <c r="E31" s="157">
        <f>SUM(E30:G30)</f>
        <v>5</v>
      </c>
      <c r="F31" s="158"/>
      <c r="G31" s="159"/>
      <c r="H31" s="157">
        <f>SUM(H30:J30)</f>
        <v>6</v>
      </c>
      <c r="I31" s="158"/>
      <c r="J31" s="159"/>
      <c r="K31" s="157">
        <f>SUM(K30:M30)</f>
        <v>4</v>
      </c>
      <c r="L31" s="158"/>
      <c r="M31" s="159"/>
      <c r="N31" s="157">
        <f>SUM(N30:P30)</f>
        <v>5</v>
      </c>
      <c r="O31" s="158"/>
      <c r="P31" s="159"/>
      <c r="Q31" s="157">
        <f>SUM(Q30:S30)</f>
        <v>7</v>
      </c>
      <c r="R31" s="158"/>
      <c r="S31" s="159"/>
      <c r="T31" s="30"/>
      <c r="U31" s="31"/>
      <c r="V31" s="32"/>
      <c r="W31" s="6" t="s">
        <v>17</v>
      </c>
      <c r="X31" s="12">
        <f>SUM(B31:V31)</f>
        <v>32</v>
      </c>
      <c r="Y31" s="4"/>
      <c r="Z31" s="4"/>
      <c r="AA31" s="4"/>
      <c r="AB31" s="4"/>
      <c r="AC31" s="4"/>
      <c r="AD31" s="4"/>
    </row>
    <row r="32" spans="1:30" ht="16.5" customHeight="1">
      <c r="A32" s="42" t="s">
        <v>8</v>
      </c>
      <c r="B32" s="35">
        <f>SUM(B4,B8,B12,B16,B20,B24,B28,)</f>
        <v>11</v>
      </c>
      <c r="C32" s="9">
        <f>SUM(C8,C4,C12,C16,C20,C24,C28)</f>
        <v>0</v>
      </c>
      <c r="D32" s="36">
        <f>SUM(D28,D24,D20,D16,D12,D8,D4)</f>
        <v>14</v>
      </c>
      <c r="E32" s="35">
        <f>SUM(E4,E8,E12,E16,E20,E24,E28,)</f>
        <v>8</v>
      </c>
      <c r="F32" s="9">
        <f>SUM(F8,F4,F12,F16,F20,F24,F28)</f>
        <v>0</v>
      </c>
      <c r="G32" s="36">
        <f>SUM(G28,G24,G20,G16,G12,G8,G4)</f>
        <v>16</v>
      </c>
      <c r="H32" s="35">
        <f>SUM(H4,H8,H12,H16,H20,H24,H28,)</f>
        <v>13</v>
      </c>
      <c r="I32" s="9">
        <f>SUM(I8,I4,I12,I16,I20,I24,I28)</f>
        <v>0</v>
      </c>
      <c r="J32" s="36">
        <f>SUM(J28,J24,J20,J16,J12,J8,J4)</f>
        <v>14</v>
      </c>
      <c r="K32" s="35">
        <f>SUM(K4,K8,K12,K16,K20,K24,K28,)</f>
        <v>11</v>
      </c>
      <c r="L32" s="9">
        <f>SUM(L8,L4,L12,L16,L20,L24,L28)</f>
        <v>0</v>
      </c>
      <c r="M32" s="36">
        <f>SUM(M28,M24,M20,M16,M12,M8,M4)</f>
        <v>14</v>
      </c>
      <c r="N32" s="35">
        <f>SUM(N4,N8,N12,N16,N20,N24,N28,)</f>
        <v>16</v>
      </c>
      <c r="O32" s="9">
        <f>SUM(O8,O4,O12,O16,O20,O24,O28)</f>
        <v>1</v>
      </c>
      <c r="P32" s="36">
        <f>SUM(P28,P24,P20,P16,P12,P8,P4)</f>
        <v>8</v>
      </c>
      <c r="Q32" s="35">
        <f>SUM(Q4,Q8,Q12,Q16,Q20,Q24,Q28,)</f>
        <v>17</v>
      </c>
      <c r="R32" s="9">
        <f>SUM(R8,R4,R12,R16,R20,R24,R28)</f>
        <v>0</v>
      </c>
      <c r="S32" s="36">
        <f>SUM(S28,S24,S20,S16,S12,S8,S4)</f>
        <v>8</v>
      </c>
      <c r="T32" s="35">
        <f>SUM(T4,T8,T12,T16,T20,T24,T28,)</f>
        <v>12</v>
      </c>
      <c r="U32" s="9">
        <f>SUM(U8,U4,U12,U16,U20,U24,U28)</f>
        <v>1</v>
      </c>
      <c r="V32" s="36">
        <f>SUM(V28,V24,V20,V16,V12,V8,V4)</f>
        <v>14</v>
      </c>
      <c r="W32" s="3"/>
      <c r="X32" s="3"/>
      <c r="Y32" s="4"/>
      <c r="Z32" s="4"/>
      <c r="AA32" s="4"/>
      <c r="AB32" s="4"/>
      <c r="AC32" s="4"/>
      <c r="AD32" s="4"/>
    </row>
    <row r="33" spans="1:30" ht="16.5" customHeight="1">
      <c r="A33" s="42" t="s">
        <v>9</v>
      </c>
      <c r="B33" s="39">
        <f>SUM(B5,B9,B13,B17,B21,B25,B29)</f>
        <v>1</v>
      </c>
      <c r="C33" s="5">
        <f>SUM(C9,C5,C13,C17,C21,C25,C29)</f>
        <v>1</v>
      </c>
      <c r="D33" s="34">
        <f>SUM(D29,D25,D21,D17,D13,D9,D5)</f>
        <v>0</v>
      </c>
      <c r="E33" s="39">
        <f>SUM(E5,E9,E13,E17,E21,E25,E29)</f>
        <v>2</v>
      </c>
      <c r="F33" s="5">
        <f>SUM(F9,F5,F13,F17,F21,F25,F29)</f>
        <v>0</v>
      </c>
      <c r="G33" s="34">
        <f>SUM(G29,G25,G21,G17,G13,G9,G5)</f>
        <v>2</v>
      </c>
      <c r="H33" s="39">
        <f>SUM(H5,H9,H13,H17,H21,H25,H29)</f>
        <v>2</v>
      </c>
      <c r="I33" s="5">
        <f>SUM(I9,I5,I13,I17,I21,I25,I29)</f>
        <v>0</v>
      </c>
      <c r="J33" s="34">
        <f>SUM(J29,J25,J21,J17,J13,J9,J5)</f>
        <v>5</v>
      </c>
      <c r="K33" s="39">
        <f>SUM(K5,K9,K13,K17,K21,K25,K29)</f>
        <v>2</v>
      </c>
      <c r="L33" s="5">
        <f>SUM(L9,L5,L13,L17,L21,L25,L29)</f>
        <v>0</v>
      </c>
      <c r="M33" s="34">
        <f>SUM(M29,M25,M21,M17,M13,M9,M5)</f>
        <v>2</v>
      </c>
      <c r="N33" s="39">
        <f>SUM(N5,N9,N13,N17,N21,N25,N29)</f>
        <v>3</v>
      </c>
      <c r="O33" s="5">
        <f>SUM(O9,O5,O13,O17,O21,O25,O29)</f>
        <v>0</v>
      </c>
      <c r="P33" s="34">
        <f>SUM(P29,P25,P21,P17,P13,P9,P5)</f>
        <v>0</v>
      </c>
      <c r="Q33" s="39">
        <f>SUM(Q5,Q9,Q13,Q17,Q21,Q25,Q29)</f>
        <v>1</v>
      </c>
      <c r="R33" s="5">
        <f>SUM(R9,R5,R13,R17,R21,R25,R29)</f>
        <v>1</v>
      </c>
      <c r="S33" s="34">
        <f>SUM(S29,S25,S21,S17,S13,S9,S5)</f>
        <v>3</v>
      </c>
      <c r="T33" s="39">
        <f>SUM(T5,T9,T13,T17,T21,T25,T29)</f>
        <v>3</v>
      </c>
      <c r="U33" s="5">
        <f>SUM(U9,U5,U13,U17,U21,U25,U29)</f>
        <v>0</v>
      </c>
      <c r="V33" s="34">
        <f>SUM(V29,V25,V21,V17,V13,V9,V5)</f>
        <v>2</v>
      </c>
      <c r="W33" s="3"/>
      <c r="X33" s="3"/>
      <c r="Y33" s="4"/>
      <c r="Z33" s="4"/>
      <c r="AA33" s="4"/>
      <c r="AB33" s="4"/>
      <c r="AC33" s="4"/>
      <c r="AD33" s="4"/>
    </row>
    <row r="34" spans="1:30" s="55" customFormat="1" ht="16.5" customHeight="1">
      <c r="A34" s="180" t="s">
        <v>10</v>
      </c>
      <c r="B34" s="58">
        <f>SUM(B6,B10,B14,B18,B22,B26,B30)</f>
        <v>12</v>
      </c>
      <c r="C34" s="57">
        <f>SUM(C6,C10,C14,C18,C22,C26,C30)</f>
        <v>1</v>
      </c>
      <c r="D34" s="59">
        <f>SUM(D6,D10,D14,D18,D22,D26,D30)</f>
        <v>14</v>
      </c>
      <c r="E34" s="58">
        <f>SUM(E6,E10,E14,E18,E22,E26,E30)</f>
        <v>10</v>
      </c>
      <c r="F34" s="57">
        <f>SUM(F6,F10,F14,F18,F22,F26,F30)</f>
        <v>0</v>
      </c>
      <c r="G34" s="59">
        <f>SUM(G6,G10,G14,G18,G22,G26,G30)</f>
        <v>18</v>
      </c>
      <c r="H34" s="58">
        <f>SUM(H6,H10,H14,H18,H22,H26,H30)</f>
        <v>15</v>
      </c>
      <c r="I34" s="57">
        <f>SUM(I6,I10,I14,I18,I22,I26,I30)</f>
        <v>0</v>
      </c>
      <c r="J34" s="59">
        <f>SUM(J6,J10,J14,J18,J22,J26,J30)</f>
        <v>19</v>
      </c>
      <c r="K34" s="58">
        <f>SUM(K6,K10,K14,K18,K22,K26,K30)</f>
        <v>13</v>
      </c>
      <c r="L34" s="57">
        <f>SUM(L6,L10,L14,L18,L22,L26,L30)</f>
        <v>0</v>
      </c>
      <c r="M34" s="59">
        <f>SUM(M6,M10,M14,M18,M22,M26,M30)</f>
        <v>16</v>
      </c>
      <c r="N34" s="58">
        <f>SUM(N6,N10,N14,N18,N22,N26,N30)</f>
        <v>19</v>
      </c>
      <c r="O34" s="57">
        <f>SUM(O6,O10,O14,O18,O22,O26,O30)</f>
        <v>1</v>
      </c>
      <c r="P34" s="59">
        <f>SUM(P6,P10,P14,P18,P22,P26,P30)</f>
        <v>8</v>
      </c>
      <c r="Q34" s="58">
        <f>SUM(Q6,Q10,Q14,Q18,Q22,Q26,Q30)</f>
        <v>18</v>
      </c>
      <c r="R34" s="57">
        <f>SUM(R6,R10,R14,R18,R22,R26,R30)</f>
        <v>1</v>
      </c>
      <c r="S34" s="59">
        <f>SUM(S6,S10,S14,S18,S22,S26,S30)</f>
        <v>11</v>
      </c>
      <c r="T34" s="58">
        <f>SUM(T6,T10,T14,T18,T22,T26,T30)</f>
        <v>15</v>
      </c>
      <c r="U34" s="57">
        <f>SUM(U6,U10,U14,U18,U22,U26,U30)</f>
        <v>1</v>
      </c>
      <c r="V34" s="59">
        <f>SUM(V6,V10,V14,V18,V22,V26,V30)</f>
        <v>16</v>
      </c>
      <c r="W34" s="60"/>
      <c r="X34" s="60">
        <f>(X31+X27+X23+X19+X15+X11+X7)/2</f>
        <v>104</v>
      </c>
      <c r="Y34" s="54"/>
      <c r="Z34" s="54"/>
      <c r="AA34" s="54"/>
      <c r="AB34" s="54"/>
      <c r="AC34" s="54"/>
      <c r="AD34" s="54"/>
    </row>
    <row r="35" spans="1:30" ht="16.5" customHeight="1">
      <c r="A35" s="181"/>
      <c r="B35" s="40" t="s">
        <v>16</v>
      </c>
      <c r="C35" s="6" t="s">
        <v>15</v>
      </c>
      <c r="D35" s="41" t="s">
        <v>14</v>
      </c>
      <c r="E35" s="40" t="s">
        <v>16</v>
      </c>
      <c r="F35" s="6" t="s">
        <v>15</v>
      </c>
      <c r="G35" s="41" t="s">
        <v>14</v>
      </c>
      <c r="H35" s="40" t="s">
        <v>16</v>
      </c>
      <c r="I35" s="6" t="s">
        <v>15</v>
      </c>
      <c r="J35" s="41" t="s">
        <v>14</v>
      </c>
      <c r="K35" s="40" t="s">
        <v>16</v>
      </c>
      <c r="L35" s="6" t="s">
        <v>15</v>
      </c>
      <c r="M35" s="41" t="s">
        <v>14</v>
      </c>
      <c r="N35" s="40" t="s">
        <v>16</v>
      </c>
      <c r="O35" s="6" t="s">
        <v>15</v>
      </c>
      <c r="P35" s="41" t="s">
        <v>14</v>
      </c>
      <c r="Q35" s="40" t="s">
        <v>16</v>
      </c>
      <c r="R35" s="6" t="s">
        <v>15</v>
      </c>
      <c r="S35" s="41" t="s">
        <v>14</v>
      </c>
      <c r="T35" s="40" t="s">
        <v>16</v>
      </c>
      <c r="U35" s="6" t="s">
        <v>15</v>
      </c>
      <c r="V35" s="41" t="s">
        <v>14</v>
      </c>
      <c r="W35" s="3"/>
      <c r="X35" s="60"/>
      <c r="Y35" s="4"/>
      <c r="Z35" s="4"/>
      <c r="AA35" s="4"/>
      <c r="AB35" s="4"/>
      <c r="AC35" s="4"/>
      <c r="AD35" s="4"/>
    </row>
    <row r="36" spans="1:30" ht="91.5" customHeight="1">
      <c r="A36" s="1" t="s">
        <v>0</v>
      </c>
      <c r="B36" s="162" t="s">
        <v>4</v>
      </c>
      <c r="C36" s="163"/>
      <c r="D36" s="164"/>
      <c r="E36" s="162" t="s">
        <v>2</v>
      </c>
      <c r="F36" s="163"/>
      <c r="G36" s="164"/>
      <c r="H36" s="162" t="s">
        <v>6</v>
      </c>
      <c r="I36" s="163"/>
      <c r="J36" s="164"/>
      <c r="K36" s="162" t="s">
        <v>7</v>
      </c>
      <c r="L36" s="163"/>
      <c r="M36" s="164"/>
      <c r="N36" s="162" t="s">
        <v>5</v>
      </c>
      <c r="O36" s="163"/>
      <c r="P36" s="164"/>
      <c r="Q36" s="162" t="s">
        <v>1</v>
      </c>
      <c r="R36" s="163"/>
      <c r="S36" s="164"/>
      <c r="T36" s="162" t="s">
        <v>3</v>
      </c>
      <c r="U36" s="163"/>
      <c r="V36" s="164"/>
      <c r="W36" s="5"/>
      <c r="X36" s="2" t="s">
        <v>11</v>
      </c>
      <c r="Y36" s="4"/>
      <c r="Z36" s="4"/>
      <c r="AA36" s="4"/>
      <c r="AB36" s="4"/>
      <c r="AC36" s="4"/>
      <c r="AD36" s="4"/>
    </row>
    <row r="37" ht="12.75">
      <c r="A37" s="55"/>
    </row>
    <row r="38" ht="12.75">
      <c r="A38" s="55"/>
    </row>
    <row r="39" spans="1:21" ht="12.75">
      <c r="A39" s="55" t="s">
        <v>22</v>
      </c>
      <c r="B39">
        <f>(((D34+(C34/2))/X7)*100)</f>
        <v>53.70370370370371</v>
      </c>
      <c r="C39" t="s">
        <v>20</v>
      </c>
      <c r="E39">
        <f>(((G34+(F34/2))/X11)*100)</f>
        <v>64.28571428571429</v>
      </c>
      <c r="F39" t="s">
        <v>20</v>
      </c>
      <c r="H39">
        <f>(((J34+(I34/2))/X15)*100)</f>
        <v>55.88235294117647</v>
      </c>
      <c r="I39" t="s">
        <v>20</v>
      </c>
      <c r="K39">
        <f>(((M34+(L34/2))/X19)*100)</f>
        <v>55.172413793103445</v>
      </c>
      <c r="L39" t="s">
        <v>20</v>
      </c>
      <c r="N39">
        <f>(((P34+(O34/2))/X23)*100)</f>
        <v>30.357142857142854</v>
      </c>
      <c r="O39" t="s">
        <v>20</v>
      </c>
      <c r="Q39">
        <f>(((S34+(R34/2))/X27)*100)</f>
        <v>38.333333333333336</v>
      </c>
      <c r="R39" t="s">
        <v>20</v>
      </c>
      <c r="T39">
        <f>(((V34+(U34/2))/X31)*100)</f>
        <v>51.5625</v>
      </c>
      <c r="U39" t="s">
        <v>20</v>
      </c>
    </row>
    <row r="40" ht="12.75">
      <c r="A40" s="55"/>
    </row>
    <row r="41" s="55" customFormat="1" ht="12.75"/>
    <row r="42" ht="12.75">
      <c r="A42" s="55"/>
    </row>
  </sheetData>
  <mergeCells count="64">
    <mergeCell ref="N31:P31"/>
    <mergeCell ref="B36:D36"/>
    <mergeCell ref="E36:G36"/>
    <mergeCell ref="H36:J36"/>
    <mergeCell ref="K36:M36"/>
    <mergeCell ref="H31:J31"/>
    <mergeCell ref="K31:M31"/>
    <mergeCell ref="E31:G31"/>
    <mergeCell ref="T19:V19"/>
    <mergeCell ref="T23:V23"/>
    <mergeCell ref="T27:V27"/>
    <mergeCell ref="N36:P36"/>
    <mergeCell ref="Q36:S36"/>
    <mergeCell ref="T36:V36"/>
    <mergeCell ref="Q23:S23"/>
    <mergeCell ref="N19:P19"/>
    <mergeCell ref="N27:P27"/>
    <mergeCell ref="Q31:S31"/>
    <mergeCell ref="T1:V1"/>
    <mergeCell ref="T7:V7"/>
    <mergeCell ref="T15:V15"/>
    <mergeCell ref="T11:V11"/>
    <mergeCell ref="Q1:S1"/>
    <mergeCell ref="Q7:S7"/>
    <mergeCell ref="Q15:S15"/>
    <mergeCell ref="Q19:S19"/>
    <mergeCell ref="Q11:S11"/>
    <mergeCell ref="K1:M1"/>
    <mergeCell ref="K7:M7"/>
    <mergeCell ref="K15:M15"/>
    <mergeCell ref="K23:M23"/>
    <mergeCell ref="K27:M27"/>
    <mergeCell ref="K11:M11"/>
    <mergeCell ref="B1:D1"/>
    <mergeCell ref="B15:D15"/>
    <mergeCell ref="B19:D19"/>
    <mergeCell ref="H27:J27"/>
    <mergeCell ref="E23:G23"/>
    <mergeCell ref="E27:G27"/>
    <mergeCell ref="H19:J19"/>
    <mergeCell ref="H23:J23"/>
    <mergeCell ref="N1:P1"/>
    <mergeCell ref="N7:P7"/>
    <mergeCell ref="N15:P15"/>
    <mergeCell ref="B11:D11"/>
    <mergeCell ref="H11:J11"/>
    <mergeCell ref="N11:P11"/>
    <mergeCell ref="E1:G1"/>
    <mergeCell ref="H1:J1"/>
    <mergeCell ref="H7:J7"/>
    <mergeCell ref="E7:G7"/>
    <mergeCell ref="E15:G15"/>
    <mergeCell ref="E19:G19"/>
    <mergeCell ref="B23:D23"/>
    <mergeCell ref="A34:A35"/>
    <mergeCell ref="A28:A31"/>
    <mergeCell ref="B31:D31"/>
    <mergeCell ref="B27:D27"/>
    <mergeCell ref="A4:A7"/>
    <mergeCell ref="A16:A19"/>
    <mergeCell ref="A20:A23"/>
    <mergeCell ref="A24:A27"/>
    <mergeCell ref="A8:A11"/>
    <mergeCell ref="A12:A15"/>
  </mergeCells>
  <printOptions/>
  <pageMargins left="0" right="0" top="0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Prato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posto di lavoro</dc:creator>
  <cp:keywords/>
  <dc:description/>
  <cp:lastModifiedBy>Posto di lavoro</cp:lastModifiedBy>
  <cp:lastPrinted>2011-01-13T09:15:01Z</cp:lastPrinted>
  <dcterms:created xsi:type="dcterms:W3CDTF">2005-07-26T09:16:11Z</dcterms:created>
  <dcterms:modified xsi:type="dcterms:W3CDTF">2012-05-14T07:47:55Z</dcterms:modified>
  <cp:category/>
  <cp:version/>
  <cp:contentType/>
  <cp:contentStatus/>
</cp:coreProperties>
</file>