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285" windowWidth="6645" windowHeight="6465" tabRatio="973" activeTab="0"/>
  </bookViews>
  <sheets>
    <sheet name="Classifica generale" sheetId="1" r:id="rId1"/>
    <sheet name="Classifica x giornata" sheetId="2" r:id="rId2"/>
    <sheet name="Punteggi fatti" sheetId="3" r:id="rId3"/>
    <sheet name="Punteggi subiti" sheetId="4" r:id="rId4"/>
    <sheet name="Classifica punti fatti r.s." sheetId="5" r:id="rId5"/>
    <sheet name="Classifica punti subiti r.s." sheetId="6" r:id="rId6"/>
    <sheet name="Class. x giorn. po" sheetId="7" r:id="rId7"/>
    <sheet name="Class.pt.fatti" sheetId="8" r:id="rId8"/>
    <sheet name="Class.pt.subiti" sheetId="9" r:id="rId9"/>
    <sheet name="Diff." sheetId="10" r:id="rId10"/>
    <sheet name="Fmister" sheetId="11" r:id="rId11"/>
  </sheets>
  <definedNames/>
  <calcPr fullCalcOnLoad="1"/>
</workbook>
</file>

<file path=xl/sharedStrings.xml><?xml version="1.0" encoding="utf-8"?>
<sst xmlns="http://schemas.openxmlformats.org/spreadsheetml/2006/main" count="293" uniqueCount="62">
  <si>
    <t>Gianni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</si>
  <si>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</si>
  <si>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</si>
  <si>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</si>
  <si>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</si>
  <si>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</si>
  <si>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</si>
  <si>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</si>
  <si>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</si>
  <si>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</si>
  <si>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</si>
  <si>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</si>
  <si>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</si>
  <si>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</si>
  <si>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</si>
  <si>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</si>
  <si>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</si>
  <si>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</si>
  <si>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</si>
  <si>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</si>
  <si>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</si>
  <si>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</si>
  <si>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</si>
  <si>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</si>
  <si>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</si>
  <si>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</si>
  <si>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</si>
  <si>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Ult.</t>
  </si>
  <si>
    <t>R.S.</t>
  </si>
  <si>
    <t>Ale &amp; Gianlu</t>
  </si>
  <si>
    <t>Q</t>
  </si>
  <si>
    <t>S</t>
  </si>
  <si>
    <t>F</t>
  </si>
  <si>
    <t>Gioc.</t>
  </si>
  <si>
    <t>p.off</t>
  </si>
  <si>
    <t>Andrea N.</t>
  </si>
  <si>
    <t>Andrea T.</t>
  </si>
  <si>
    <t>O</t>
  </si>
  <si>
    <t>Fabrizio</t>
  </si>
  <si>
    <t>Pt.</t>
  </si>
  <si>
    <t>Fabry &amp; Jack</t>
  </si>
  <si>
    <t>Fabry&amp;Jack</t>
  </si>
  <si>
    <t>A&amp;G</t>
  </si>
  <si>
    <t>A.N</t>
  </si>
  <si>
    <t>A.T</t>
  </si>
  <si>
    <t>FAB</t>
  </si>
  <si>
    <t>FAM</t>
  </si>
  <si>
    <t>LUC</t>
  </si>
  <si>
    <t>F&amp;J</t>
  </si>
  <si>
    <t>GG</t>
  </si>
  <si>
    <t>Claudio</t>
  </si>
  <si>
    <t>CLA</t>
  </si>
  <si>
    <t>Pos</t>
  </si>
  <si>
    <t>Francesco B.</t>
  </si>
  <si>
    <t>Francesco F.</t>
  </si>
  <si>
    <t>Gianni &amp; Sacha</t>
  </si>
  <si>
    <t>Gian&amp;Sach</t>
  </si>
  <si>
    <t>F.B</t>
  </si>
  <si>
    <t>G&amp;S</t>
  </si>
  <si>
    <r>
      <t xml:space="preserve">Andrea T. </t>
    </r>
    <r>
      <rPr>
        <sz val="9"/>
        <rFont val="Verdana"/>
        <family val="2"/>
      </rPr>
      <t>(-1)</t>
    </r>
  </si>
  <si>
    <r>
      <t xml:space="preserve">Francesco B. </t>
    </r>
    <r>
      <rPr>
        <sz val="9"/>
        <rFont val="Verdana"/>
        <family val="2"/>
      </rPr>
      <t>(-4)</t>
    </r>
  </si>
  <si>
    <r>
      <t xml:space="preserve">Ale &amp; Gianlu </t>
    </r>
    <r>
      <rPr>
        <sz val="9"/>
        <rFont val="Verdana"/>
        <family val="2"/>
      </rPr>
      <t>(-3)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</si>
</sst>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19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  <font>
      <sz val="7.5"/>
      <name val="Verdana"/>
      <family val="2"/>
    </font>
    <font>
      <b/>
      <sz val="10"/>
      <color indexed="23"/>
      <name val="Verdana"/>
      <family val="2"/>
    </font>
    <font>
      <sz val="8"/>
      <name val="Arial"/>
      <family val="0"/>
    </font>
    <font>
      <sz val="11"/>
      <color indexed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0"/>
    </font>
    <font>
      <sz val="9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hair"/>
      <right style="hair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165" fontId="2" fillId="0" borderId="3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 quotePrefix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6" fontId="2" fillId="0" borderId="8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166" fontId="2" fillId="0" borderId="8" xfId="0" applyNumberFormat="1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166" fontId="2" fillId="0" borderId="4" xfId="0" applyNumberFormat="1" applyFont="1" applyBorder="1" applyAlignment="1" quotePrefix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4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66"/>
        </patternFill>
      </fill>
      <border/>
    </dxf>
    <dxf>
      <font>
        <b/>
        <i val="0"/>
        <color rgb="FFFF0000"/>
      </font>
      <border/>
    </dxf>
    <dxf>
      <font>
        <b/>
        <i val="0"/>
        <color rgb="FF339966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'Diff.'!$E$2:$E$28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64970794"/>
        <c:axId val="47866235"/>
      </c:line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66235"/>
        <c:crosses val="autoZero"/>
        <c:auto val="1"/>
        <c:lblOffset val="100"/>
        <c:noMultiLvlLbl val="0"/>
      </c:catAx>
      <c:valAx>
        <c:axId val="47866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0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0.99075"/>
          <c:h val="0.94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'Diff.'!$C$2:$C$28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28142932"/>
        <c:axId val="51959797"/>
      </c:line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959797"/>
        <c:crosses val="autoZero"/>
        <c:auto val="1"/>
        <c:lblOffset val="100"/>
        <c:noMultiLvlLbl val="0"/>
      </c:catAx>
      <c:valAx>
        <c:axId val="51959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42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19</xdr:col>
      <xdr:colOff>9525</xdr:colOff>
      <xdr:row>15</xdr:row>
      <xdr:rowOff>19050</xdr:rowOff>
    </xdr:to>
    <xdr:graphicFrame>
      <xdr:nvGraphicFramePr>
        <xdr:cNvPr id="1" name="Chart 4"/>
        <xdr:cNvGraphicFramePr/>
      </xdr:nvGraphicFramePr>
      <xdr:xfrm>
        <a:off x="2428875" y="0"/>
        <a:ext cx="7924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19</xdr:col>
      <xdr:colOff>19050</xdr:colOff>
      <xdr:row>31</xdr:row>
      <xdr:rowOff>0</xdr:rowOff>
    </xdr:to>
    <xdr:graphicFrame>
      <xdr:nvGraphicFramePr>
        <xdr:cNvPr id="2" name="Chart 7"/>
        <xdr:cNvGraphicFramePr/>
      </xdr:nvGraphicFramePr>
      <xdr:xfrm>
        <a:off x="2419350" y="4133850"/>
        <a:ext cx="79438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18" customWidth="1"/>
    <col min="2" max="2" width="20.57421875" style="0" customWidth="1"/>
    <col min="3" max="3" width="7.8515625" style="0" customWidth="1"/>
    <col min="4" max="4" width="2.140625" style="0" customWidth="1"/>
    <col min="5" max="5" width="8.00390625" style="0" customWidth="1"/>
    <col min="6" max="6" width="4.140625" style="0" customWidth="1"/>
    <col min="7" max="8" width="4.140625" style="0" bestFit="1" customWidth="1"/>
    <col min="9" max="9" width="2.140625" style="0" customWidth="1"/>
    <col min="10" max="11" width="10.00390625" style="0" customWidth="1"/>
    <col min="12" max="12" width="2.140625" style="0" customWidth="1"/>
    <col min="13" max="14" width="11.140625" style="0" customWidth="1"/>
    <col min="15" max="15" width="2.140625" style="0" customWidth="1"/>
    <col min="16" max="16" width="3.140625" style="0" hidden="1" customWidth="1"/>
    <col min="17" max="17" width="4.140625" style="0" hidden="1" customWidth="1"/>
    <col min="18" max="18" width="3.8515625" style="0" hidden="1" customWidth="1"/>
    <col min="21" max="21" width="5.8515625" style="0" customWidth="1"/>
  </cols>
  <sheetData>
    <row r="1" spans="1:22" s="1" customFormat="1" ht="16.5" customHeight="1">
      <c r="A1" s="102" t="s">
        <v>52</v>
      </c>
      <c r="B1" s="102" t="s">
        <v>1</v>
      </c>
      <c r="C1" s="102" t="s">
        <v>6</v>
      </c>
      <c r="D1" s="25"/>
      <c r="E1" s="23" t="s">
        <v>11</v>
      </c>
      <c r="F1" s="104" t="s">
        <v>11</v>
      </c>
      <c r="G1" s="108"/>
      <c r="H1" s="105"/>
      <c r="I1" s="26"/>
      <c r="J1" s="23" t="s">
        <v>18</v>
      </c>
      <c r="K1" s="23" t="s">
        <v>18</v>
      </c>
      <c r="L1" s="22"/>
      <c r="M1" s="23" t="s">
        <v>20</v>
      </c>
      <c r="N1" s="23" t="s">
        <v>20</v>
      </c>
      <c r="O1" s="22"/>
      <c r="P1" s="23" t="s">
        <v>13</v>
      </c>
      <c r="Q1" s="23" t="s">
        <v>13</v>
      </c>
      <c r="R1" s="22"/>
      <c r="S1" s="104" t="s">
        <v>15</v>
      </c>
      <c r="T1" s="105"/>
      <c r="U1" s="102" t="s">
        <v>27</v>
      </c>
      <c r="V1" s="100" t="s">
        <v>3</v>
      </c>
    </row>
    <row r="2" spans="1:22" s="1" customFormat="1" ht="16.5" customHeight="1">
      <c r="A2" s="103"/>
      <c r="B2" s="103"/>
      <c r="C2" s="103"/>
      <c r="D2" s="21"/>
      <c r="E2" s="24" t="s">
        <v>7</v>
      </c>
      <c r="F2" s="13" t="s">
        <v>23</v>
      </c>
      <c r="G2" s="13" t="s">
        <v>24</v>
      </c>
      <c r="H2" s="13" t="s">
        <v>25</v>
      </c>
      <c r="I2" s="21"/>
      <c r="J2" s="24" t="s">
        <v>21</v>
      </c>
      <c r="K2" s="24" t="s">
        <v>22</v>
      </c>
      <c r="L2" s="21"/>
      <c r="M2" s="24" t="s">
        <v>17</v>
      </c>
      <c r="N2" s="24" t="s">
        <v>19</v>
      </c>
      <c r="O2" s="21"/>
      <c r="P2" s="24" t="s">
        <v>12</v>
      </c>
      <c r="Q2" s="24" t="s">
        <v>14</v>
      </c>
      <c r="R2" s="21"/>
      <c r="S2" s="106" t="s">
        <v>16</v>
      </c>
      <c r="T2" s="107"/>
      <c r="U2" s="103"/>
      <c r="V2" s="101"/>
    </row>
    <row r="3" spans="1:21" ht="24.75" customHeight="1">
      <c r="A3" s="6"/>
      <c r="B3" s="7"/>
      <c r="C3" s="7"/>
      <c r="D3" s="7"/>
      <c r="E3" s="7"/>
      <c r="F3" s="7"/>
      <c r="G3" s="7"/>
      <c r="H3" s="7"/>
      <c r="I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3" ht="24.75" customHeight="1" thickBot="1">
      <c r="A4" s="37">
        <v>1</v>
      </c>
      <c r="B4" s="93" t="s">
        <v>50</v>
      </c>
      <c r="C4" s="37">
        <f>SUM('Classifica x giornata'!O16)</f>
        <v>49</v>
      </c>
      <c r="D4" s="38"/>
      <c r="E4" s="39">
        <f aca="true" t="shared" si="0" ref="E4:E13">SUM(F4:H4)</f>
        <v>27</v>
      </c>
      <c r="F4" s="39">
        <f>COUNTIF('Classifica x giornata'!B14:L16,3)</f>
        <v>14</v>
      </c>
      <c r="G4" s="39">
        <f>COUNTIF('Classifica x giornata'!B14:L16,1)</f>
        <v>7</v>
      </c>
      <c r="H4" s="39">
        <f>COUNTIF('Classifica x giornata'!B14:L16,0)</f>
        <v>6</v>
      </c>
      <c r="I4" s="38"/>
      <c r="J4" s="55">
        <f aca="true" t="shared" si="1" ref="J4:J13">SUM(M4/E4)</f>
        <v>69.05555555555556</v>
      </c>
      <c r="K4" s="55">
        <f aca="true" t="shared" si="2" ref="K4:K13">SUM(N4/E4)</f>
        <v>66.79629629629629</v>
      </c>
      <c r="L4" s="38"/>
      <c r="M4" s="72">
        <f>'Punteggi fatti'!F40</f>
        <v>1864.5</v>
      </c>
      <c r="N4" s="96">
        <f>'Punteggi subiti'!F40</f>
        <v>1803.5</v>
      </c>
      <c r="O4" s="40"/>
      <c r="P4" s="39">
        <v>35</v>
      </c>
      <c r="Q4" s="39">
        <v>42</v>
      </c>
      <c r="R4" s="38"/>
      <c r="S4" s="39">
        <v>1</v>
      </c>
      <c r="T4" s="39" t="s">
        <v>8</v>
      </c>
      <c r="U4" s="39" t="s">
        <v>25</v>
      </c>
      <c r="V4" s="34">
        <v>1</v>
      </c>
      <c r="W4" s="36"/>
    </row>
    <row r="5" spans="1:22" ht="24.75" customHeight="1">
      <c r="A5" s="28">
        <v>2</v>
      </c>
      <c r="B5" s="29" t="s">
        <v>35</v>
      </c>
      <c r="C5" s="28">
        <f>SUM('Classifica x giornata'!O10)</f>
        <v>44</v>
      </c>
      <c r="D5" s="5"/>
      <c r="E5" s="30">
        <f t="shared" si="0"/>
        <v>27</v>
      </c>
      <c r="F5" s="30">
        <f>COUNTIF('Classifica x giornata'!B8:L10,3)</f>
        <v>13</v>
      </c>
      <c r="G5" s="30">
        <f>COUNTIF('Classifica x giornata'!B8:L10,1)</f>
        <v>5</v>
      </c>
      <c r="H5" s="30">
        <f>COUNTIF('Classifica x giornata'!B8:L10,0)</f>
        <v>9</v>
      </c>
      <c r="I5" s="5"/>
      <c r="J5" s="56">
        <f t="shared" si="1"/>
        <v>69.61111111111111</v>
      </c>
      <c r="K5" s="56">
        <f t="shared" si="2"/>
        <v>67.46296296296296</v>
      </c>
      <c r="L5" s="5"/>
      <c r="M5" s="73">
        <f>'Punteggi fatti'!D40</f>
        <v>1879.5</v>
      </c>
      <c r="N5" s="73">
        <f>'Punteggi subiti'!D40</f>
        <v>1821.5</v>
      </c>
      <c r="O5" s="5"/>
      <c r="P5" s="30">
        <v>47</v>
      </c>
      <c r="Q5" s="30">
        <v>35</v>
      </c>
      <c r="R5" s="5"/>
      <c r="S5" s="30">
        <v>2</v>
      </c>
      <c r="T5" s="30" t="s">
        <v>8</v>
      </c>
      <c r="U5" s="30" t="s">
        <v>25</v>
      </c>
      <c r="V5" s="34">
        <v>2</v>
      </c>
    </row>
    <row r="6" spans="1:22" ht="24.75" customHeight="1">
      <c r="A6" s="19">
        <v>3</v>
      </c>
      <c r="B6" s="20" t="s">
        <v>38</v>
      </c>
      <c r="C6" s="19">
        <f>SUM('Classifica x giornata'!O19)</f>
        <v>42</v>
      </c>
      <c r="D6" s="5"/>
      <c r="E6" s="30">
        <f t="shared" si="0"/>
        <v>27</v>
      </c>
      <c r="F6" s="8">
        <f>COUNTIF('Classifica x giornata'!B17:L19,3)</f>
        <v>12</v>
      </c>
      <c r="G6" s="8">
        <f>COUNTIF('Classifica x giornata'!B17:L19,1)</f>
        <v>6</v>
      </c>
      <c r="H6" s="8">
        <f>COUNTIF('Classifica x giornata'!B17:L19,0)</f>
        <v>9</v>
      </c>
      <c r="I6" s="5"/>
      <c r="J6" s="44">
        <f t="shared" si="1"/>
        <v>68.38888888888889</v>
      </c>
      <c r="K6" s="44">
        <f t="shared" si="2"/>
        <v>67.44444444444444</v>
      </c>
      <c r="L6" s="5"/>
      <c r="M6" s="62">
        <f>'Punteggi fatti'!G40</f>
        <v>1846.5</v>
      </c>
      <c r="N6" s="62">
        <f>'Punteggi subiti'!G40</f>
        <v>1821</v>
      </c>
      <c r="O6" s="5"/>
      <c r="P6" s="8">
        <v>42</v>
      </c>
      <c r="Q6" s="8">
        <v>36</v>
      </c>
      <c r="R6" s="5"/>
      <c r="S6" s="8">
        <v>3</v>
      </c>
      <c r="T6" s="8" t="s">
        <v>8</v>
      </c>
      <c r="U6" s="8" t="s">
        <v>24</v>
      </c>
      <c r="V6" s="34">
        <v>3</v>
      </c>
    </row>
    <row r="7" spans="1:22" ht="24.75" customHeight="1">
      <c r="A7" s="19">
        <v>4</v>
      </c>
      <c r="B7" s="20" t="s">
        <v>59</v>
      </c>
      <c r="C7" s="19">
        <f>SUM('Classifica x giornata'!O13)-1</f>
        <v>37</v>
      </c>
      <c r="D7" s="5"/>
      <c r="E7" s="30">
        <f t="shared" si="0"/>
        <v>27</v>
      </c>
      <c r="F7" s="8">
        <f>COUNTIF('Classifica x giornata'!B11:L13,3)</f>
        <v>10</v>
      </c>
      <c r="G7" s="8">
        <f>COUNTIF('Classifica x giornata'!B11:L13,1)</f>
        <v>8</v>
      </c>
      <c r="H7" s="8">
        <f>COUNTIF('Classifica x giornata'!B11:L13,0)</f>
        <v>9</v>
      </c>
      <c r="I7" s="5"/>
      <c r="J7" s="44">
        <f t="shared" si="1"/>
        <v>68.85185185185185</v>
      </c>
      <c r="K7" s="44">
        <f t="shared" si="2"/>
        <v>67.16666666666667</v>
      </c>
      <c r="L7" s="5"/>
      <c r="M7" s="62">
        <f>'Punteggi fatti'!E40</f>
        <v>1859</v>
      </c>
      <c r="N7" s="62">
        <f>'Punteggi subiti'!E40</f>
        <v>1813.5</v>
      </c>
      <c r="O7" s="5"/>
      <c r="P7" s="8">
        <v>34</v>
      </c>
      <c r="Q7" s="8">
        <v>36</v>
      </c>
      <c r="R7" s="5"/>
      <c r="S7" s="8">
        <v>4</v>
      </c>
      <c r="T7" s="8" t="s">
        <v>8</v>
      </c>
      <c r="U7" s="8" t="s">
        <v>25</v>
      </c>
      <c r="V7" s="34">
        <v>4</v>
      </c>
    </row>
    <row r="8" spans="1:22" ht="24.75" customHeight="1" thickBot="1">
      <c r="A8" s="66">
        <v>5</v>
      </c>
      <c r="B8" s="97" t="s">
        <v>60</v>
      </c>
      <c r="C8" s="66">
        <f>SUM('Classifica x giornata'!O25)-4</f>
        <v>37</v>
      </c>
      <c r="D8" s="67"/>
      <c r="E8" s="68">
        <f t="shared" si="0"/>
        <v>27</v>
      </c>
      <c r="F8" s="68">
        <f>COUNTIF('Classifica x giornata'!B23:L25,3)</f>
        <v>11</v>
      </c>
      <c r="G8" s="68">
        <f>COUNTIF('Classifica x giornata'!B23:L25,1)</f>
        <v>8</v>
      </c>
      <c r="H8" s="68">
        <f>COUNTIF('Classifica x giornata'!B23:L25,0)</f>
        <v>8</v>
      </c>
      <c r="I8" s="67"/>
      <c r="J8" s="69">
        <f t="shared" si="1"/>
        <v>67.0925925925926</v>
      </c>
      <c r="K8" s="69">
        <f t="shared" si="2"/>
        <v>67.03703703703704</v>
      </c>
      <c r="L8" s="67"/>
      <c r="M8" s="74">
        <f>'Punteggi fatti'!I40</f>
        <v>1811.5</v>
      </c>
      <c r="N8" s="74">
        <f>'Punteggi subiti'!I40</f>
        <v>1810</v>
      </c>
      <c r="O8" s="67"/>
      <c r="P8" s="68">
        <v>45</v>
      </c>
      <c r="Q8" s="68">
        <v>69</v>
      </c>
      <c r="R8" s="67"/>
      <c r="S8" s="68">
        <v>6</v>
      </c>
      <c r="T8" s="68" t="s">
        <v>9</v>
      </c>
      <c r="U8" s="68" t="s">
        <v>23</v>
      </c>
      <c r="V8" s="34">
        <v>5</v>
      </c>
    </row>
    <row r="9" spans="1:22" ht="24.75" customHeight="1">
      <c r="A9" s="64">
        <v>6</v>
      </c>
      <c r="B9" s="95" t="s">
        <v>40</v>
      </c>
      <c r="C9" s="64">
        <f>SUM('Classifica x giornata'!O22)</f>
        <v>36</v>
      </c>
      <c r="D9" s="5"/>
      <c r="E9" s="52">
        <f t="shared" si="0"/>
        <v>27</v>
      </c>
      <c r="F9" s="52">
        <f>COUNTIF('Classifica x giornata'!B20:L22,3)</f>
        <v>9</v>
      </c>
      <c r="G9" s="52">
        <f>COUNTIF('Classifica x giornata'!B20:L22,1)</f>
        <v>9</v>
      </c>
      <c r="H9" s="52">
        <f>COUNTIF('Classifica x giornata'!B20:L22,0)</f>
        <v>9</v>
      </c>
      <c r="I9" s="5"/>
      <c r="J9" s="65">
        <f t="shared" si="1"/>
        <v>67.0925925925926</v>
      </c>
      <c r="K9" s="65">
        <f t="shared" si="2"/>
        <v>66.98148148148148</v>
      </c>
      <c r="L9" s="5"/>
      <c r="M9" s="75">
        <f>'Punteggi fatti'!H40</f>
        <v>1811.5</v>
      </c>
      <c r="N9" s="99">
        <f>'Punteggi subiti'!H40</f>
        <v>1808.5</v>
      </c>
      <c r="O9" s="5"/>
      <c r="P9" s="52">
        <v>35</v>
      </c>
      <c r="Q9" s="52">
        <v>42</v>
      </c>
      <c r="R9" s="5"/>
      <c r="S9" s="52">
        <v>5</v>
      </c>
      <c r="T9" s="52" t="s">
        <v>10</v>
      </c>
      <c r="U9" s="52" t="s">
        <v>24</v>
      </c>
      <c r="V9" s="34">
        <v>6</v>
      </c>
    </row>
    <row r="10" spans="1:22" ht="24.75" customHeight="1">
      <c r="A10" s="19">
        <v>7</v>
      </c>
      <c r="B10" s="20" t="s">
        <v>26</v>
      </c>
      <c r="C10" s="19">
        <f>SUM('Classifica x giornata'!O34)</f>
        <v>33</v>
      </c>
      <c r="D10" s="4"/>
      <c r="E10" s="8">
        <f t="shared" si="0"/>
        <v>27</v>
      </c>
      <c r="F10" s="8">
        <f>COUNTIF('Classifica x giornata'!B32:L34,3)</f>
        <v>8</v>
      </c>
      <c r="G10" s="8">
        <f>COUNTIF('Classifica x giornata'!B32:L34,1)</f>
        <v>9</v>
      </c>
      <c r="H10" s="8">
        <f>COUNTIF('Classifica x giornata'!B32:L34,0)</f>
        <v>10</v>
      </c>
      <c r="I10" s="4"/>
      <c r="J10" s="44">
        <f t="shared" si="1"/>
        <v>67.51851851851852</v>
      </c>
      <c r="K10" s="44">
        <f t="shared" si="2"/>
        <v>67.88888888888889</v>
      </c>
      <c r="L10" s="4"/>
      <c r="M10" s="62">
        <f>'Punteggi fatti'!L40</f>
        <v>1823</v>
      </c>
      <c r="N10" s="62">
        <f>'Punteggi subiti'!L40</f>
        <v>1833</v>
      </c>
      <c r="O10" s="4"/>
      <c r="P10" s="8">
        <v>42</v>
      </c>
      <c r="Q10" s="8">
        <v>31</v>
      </c>
      <c r="R10" s="4"/>
      <c r="S10" s="8">
        <v>8</v>
      </c>
      <c r="T10" s="8" t="s">
        <v>9</v>
      </c>
      <c r="U10" s="8" t="s">
        <v>23</v>
      </c>
      <c r="V10" s="34">
        <v>7</v>
      </c>
    </row>
    <row r="11" spans="1:22" ht="24.75" customHeight="1">
      <c r="A11" s="64">
        <v>8</v>
      </c>
      <c r="B11" s="98" t="s">
        <v>54</v>
      </c>
      <c r="C11" s="64">
        <f>SUM('Classifica x giornata'!O28)</f>
        <v>33</v>
      </c>
      <c r="D11" s="5"/>
      <c r="E11" s="52">
        <f t="shared" si="0"/>
        <v>27</v>
      </c>
      <c r="F11" s="52">
        <f>COUNTIF('Classifica x giornata'!B26:L28,3)</f>
        <v>8</v>
      </c>
      <c r="G11" s="52">
        <f>COUNTIF('Classifica x giornata'!B26:L28,1)</f>
        <v>9</v>
      </c>
      <c r="H11" s="52">
        <f>COUNTIF('Classifica x giornata'!B26:L28,0)</f>
        <v>10</v>
      </c>
      <c r="I11" s="5"/>
      <c r="J11" s="65">
        <f t="shared" si="1"/>
        <v>65.79629629629629</v>
      </c>
      <c r="K11" s="65">
        <f t="shared" si="2"/>
        <v>67.87037037037037</v>
      </c>
      <c r="L11" s="5"/>
      <c r="M11" s="75">
        <f>'Punteggi fatti'!J40</f>
        <v>1776.5</v>
      </c>
      <c r="N11" s="75">
        <f>'Punteggi subiti'!J40</f>
        <v>1832.5</v>
      </c>
      <c r="O11" s="5"/>
      <c r="P11" s="52">
        <v>31</v>
      </c>
      <c r="Q11" s="52">
        <v>31</v>
      </c>
      <c r="R11" s="5"/>
      <c r="S11" s="52">
        <v>7</v>
      </c>
      <c r="T11" s="52" t="s">
        <v>10</v>
      </c>
      <c r="U11" s="52" t="s">
        <v>25</v>
      </c>
      <c r="V11" s="34">
        <v>8</v>
      </c>
    </row>
    <row r="12" spans="1:22" ht="24.75" customHeight="1">
      <c r="A12" s="19">
        <v>9</v>
      </c>
      <c r="B12" s="20" t="s">
        <v>55</v>
      </c>
      <c r="C12" s="19">
        <f>SUM('Classifica x giornata'!O31)</f>
        <v>29</v>
      </c>
      <c r="D12" s="4"/>
      <c r="E12" s="8">
        <f t="shared" si="0"/>
        <v>27</v>
      </c>
      <c r="F12" s="8">
        <f>COUNTIF('Classifica x giornata'!B29:L31,3)</f>
        <v>7</v>
      </c>
      <c r="G12" s="8">
        <f>COUNTIF('Classifica x giornata'!B29:L31,1)</f>
        <v>8</v>
      </c>
      <c r="H12" s="8">
        <f>COUNTIF('Classifica x giornata'!B29:L31,0)</f>
        <v>12</v>
      </c>
      <c r="I12" s="4"/>
      <c r="J12" s="44">
        <f t="shared" si="1"/>
        <v>67.66666666666667</v>
      </c>
      <c r="K12" s="44">
        <f t="shared" si="2"/>
        <v>68.72222222222223</v>
      </c>
      <c r="L12" s="4"/>
      <c r="M12" s="62">
        <f>'Punteggi fatti'!K40</f>
        <v>1827</v>
      </c>
      <c r="N12" s="62">
        <f>'Punteggi subiti'!K40</f>
        <v>1855.5</v>
      </c>
      <c r="O12" s="4"/>
      <c r="P12" s="8">
        <v>31</v>
      </c>
      <c r="Q12" s="8">
        <v>31</v>
      </c>
      <c r="R12" s="4"/>
      <c r="S12" s="8">
        <v>9</v>
      </c>
      <c r="T12" s="8" t="s">
        <v>8</v>
      </c>
      <c r="U12" s="8" t="s">
        <v>23</v>
      </c>
      <c r="V12" s="34">
        <v>9</v>
      </c>
    </row>
    <row r="13" spans="1:22" ht="24.75" customHeight="1">
      <c r="A13" s="19">
        <v>10</v>
      </c>
      <c r="B13" s="20" t="s">
        <v>61</v>
      </c>
      <c r="C13" s="19">
        <f>SUM('Classifica x giornata'!O7)-3</f>
        <v>20</v>
      </c>
      <c r="D13" s="4"/>
      <c r="E13" s="8">
        <f t="shared" si="0"/>
        <v>27</v>
      </c>
      <c r="F13" s="8">
        <f>COUNTIF('Classifica x giornata'!B5:L7,3)</f>
        <v>6</v>
      </c>
      <c r="G13" s="8">
        <f>COUNTIF('Classifica x giornata'!B5:L7,1)</f>
        <v>5</v>
      </c>
      <c r="H13" s="8">
        <f>COUNTIF('Classifica x giornata'!B5:L7,0)</f>
        <v>16</v>
      </c>
      <c r="I13" s="4"/>
      <c r="J13" s="44">
        <f t="shared" si="1"/>
        <v>65.5</v>
      </c>
      <c r="K13" s="44">
        <f t="shared" si="2"/>
        <v>69.20370370370371</v>
      </c>
      <c r="L13" s="4"/>
      <c r="M13" s="62">
        <f>'Punteggi fatti'!C40</f>
        <v>1768.5</v>
      </c>
      <c r="N13" s="62">
        <f>'Punteggi subiti'!C40</f>
        <v>1868.5</v>
      </c>
      <c r="O13" s="4"/>
      <c r="P13" s="8">
        <v>33</v>
      </c>
      <c r="Q13" s="8">
        <v>43</v>
      </c>
      <c r="R13" s="4"/>
      <c r="S13" s="8">
        <v>10</v>
      </c>
      <c r="T13" s="8" t="s">
        <v>8</v>
      </c>
      <c r="U13" s="8" t="s">
        <v>23</v>
      </c>
      <c r="V13" s="34">
        <v>10</v>
      </c>
    </row>
    <row r="14" spans="1:21" ht="14.25">
      <c r="A14" s="6"/>
      <c r="B14" s="7"/>
      <c r="C14" s="7"/>
      <c r="D14" s="7"/>
      <c r="E14" s="7"/>
      <c r="F14" s="7"/>
      <c r="G14" s="7"/>
      <c r="H14" s="7"/>
      <c r="I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4.25">
      <c r="A19" s="6"/>
      <c r="B19" s="7"/>
      <c r="C19" s="7"/>
      <c r="D19" s="7"/>
      <c r="E19" s="7"/>
      <c r="F19" s="7"/>
      <c r="G19" s="7"/>
      <c r="H19" s="7"/>
      <c r="I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4.25">
      <c r="A20" s="6"/>
      <c r="B20" s="7"/>
      <c r="C20" s="7"/>
      <c r="D20" s="7"/>
      <c r="E20" s="7"/>
      <c r="F20" s="7"/>
      <c r="G20" s="7"/>
      <c r="H20" s="7"/>
      <c r="I20" s="7"/>
      <c r="L20" s="7"/>
      <c r="M20" s="7"/>
      <c r="N20" s="7"/>
      <c r="O20" s="7"/>
      <c r="P20" s="7"/>
      <c r="Q20" s="7"/>
      <c r="R20" s="7"/>
      <c r="S20" s="7"/>
      <c r="T20" s="7"/>
    </row>
    <row r="21" spans="1:3" ht="12.75">
      <c r="A21" s="70"/>
      <c r="B21" s="71" t="s">
        <v>42</v>
      </c>
      <c r="C21" s="70">
        <v>10</v>
      </c>
    </row>
    <row r="22" spans="1:3" ht="12.75">
      <c r="A22" s="70"/>
      <c r="B22" s="71" t="s">
        <v>43</v>
      </c>
      <c r="C22" s="70">
        <v>2</v>
      </c>
    </row>
    <row r="23" spans="1:3" ht="12.75">
      <c r="A23" s="70"/>
      <c r="B23" s="71" t="s">
        <v>44</v>
      </c>
      <c r="C23" s="70">
        <v>4</v>
      </c>
    </row>
    <row r="24" spans="1:3" ht="12.75">
      <c r="A24" s="70"/>
      <c r="B24" s="71" t="s">
        <v>51</v>
      </c>
      <c r="C24" s="70">
        <v>1</v>
      </c>
    </row>
    <row r="25" spans="1:3" ht="12.75">
      <c r="A25" s="70"/>
      <c r="B25" s="71" t="s">
        <v>45</v>
      </c>
      <c r="C25" s="70">
        <v>3</v>
      </c>
    </row>
    <row r="26" spans="1:3" ht="12.75">
      <c r="A26" s="70"/>
      <c r="B26" s="71" t="s">
        <v>46</v>
      </c>
      <c r="C26" s="70">
        <v>8</v>
      </c>
    </row>
    <row r="27" spans="1:3" ht="12.75">
      <c r="A27" s="70"/>
      <c r="B27" s="71" t="s">
        <v>48</v>
      </c>
      <c r="C27" s="70">
        <v>6</v>
      </c>
    </row>
    <row r="28" spans="1:3" ht="12.75">
      <c r="A28" s="70"/>
      <c r="B28" s="71" t="s">
        <v>58</v>
      </c>
      <c r="C28" s="70">
        <v>9</v>
      </c>
    </row>
    <row r="29" spans="1:3" ht="12.75">
      <c r="A29" s="70"/>
      <c r="B29" s="71" t="s">
        <v>47</v>
      </c>
      <c r="C29" s="70">
        <v>7</v>
      </c>
    </row>
    <row r="30" spans="1:3" ht="12.75">
      <c r="A30" s="70"/>
      <c r="B30" s="71" t="s">
        <v>57</v>
      </c>
      <c r="C30" s="70">
        <v>5</v>
      </c>
    </row>
  </sheetData>
  <mergeCells count="8">
    <mergeCell ref="V1:V2"/>
    <mergeCell ref="U1:U2"/>
    <mergeCell ref="S1:T1"/>
    <mergeCell ref="A1:A2"/>
    <mergeCell ref="B1:B2"/>
    <mergeCell ref="C1:C2"/>
    <mergeCell ref="S2:T2"/>
    <mergeCell ref="F1:H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="90" zoomScaleNormal="90" workbookViewId="0" topLeftCell="A1">
      <pane ySplit="1" topLeftCell="BM2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3" width="9.140625" style="10" customWidth="1"/>
    <col min="4" max="4" width="1.7109375" style="10" customWidth="1"/>
  </cols>
  <sheetData>
    <row r="1" ht="33" customHeight="1">
      <c r="A1" s="11" t="s">
        <v>4</v>
      </c>
    </row>
    <row r="2" spans="1:5" ht="19.5" customHeight="1">
      <c r="A2" s="13">
        <v>1</v>
      </c>
      <c r="B2" s="10"/>
      <c r="C2" s="14">
        <f>E2-E1</f>
        <v>-17.5</v>
      </c>
      <c r="D2" s="14"/>
      <c r="E2" s="80">
        <v>-17.5</v>
      </c>
    </row>
    <row r="3" spans="1:5" ht="19.5" customHeight="1">
      <c r="A3" s="13">
        <v>2</v>
      </c>
      <c r="B3" s="10"/>
      <c r="C3" s="14">
        <f aca="true" t="shared" si="0" ref="C3:C28">E3+C2</f>
        <v>-3</v>
      </c>
      <c r="D3" s="14"/>
      <c r="E3" s="57">
        <v>14.5</v>
      </c>
    </row>
    <row r="4" spans="1:5" ht="19.5" customHeight="1">
      <c r="A4" s="13">
        <v>3</v>
      </c>
      <c r="B4" s="10"/>
      <c r="C4" s="14">
        <f t="shared" si="0"/>
        <v>-7</v>
      </c>
      <c r="D4" s="14"/>
      <c r="E4" s="57">
        <v>-4</v>
      </c>
    </row>
    <row r="5" spans="1:5" ht="19.5" customHeight="1" thickBot="1">
      <c r="A5" s="13">
        <v>4</v>
      </c>
      <c r="B5" s="10"/>
      <c r="C5" s="14">
        <f t="shared" si="0"/>
        <v>-11.5</v>
      </c>
      <c r="D5" s="14"/>
      <c r="E5" s="57">
        <v>-4.5</v>
      </c>
    </row>
    <row r="6" spans="1:5" ht="19.5" customHeight="1" thickBot="1">
      <c r="A6" s="13">
        <v>5</v>
      </c>
      <c r="B6" s="10"/>
      <c r="C6" s="76">
        <f t="shared" si="0"/>
        <v>-20</v>
      </c>
      <c r="D6" s="14"/>
      <c r="E6" s="57">
        <v>-8.5</v>
      </c>
    </row>
    <row r="7" spans="1:5" ht="19.5" customHeight="1">
      <c r="A7" s="13">
        <v>6</v>
      </c>
      <c r="B7" s="10"/>
      <c r="C7" s="14">
        <f t="shared" si="0"/>
        <v>-18.5</v>
      </c>
      <c r="D7" s="14"/>
      <c r="E7" s="57">
        <v>1.5</v>
      </c>
    </row>
    <row r="8" spans="1:5" ht="19.5" customHeight="1">
      <c r="A8" s="13">
        <v>7</v>
      </c>
      <c r="B8" s="10"/>
      <c r="C8" s="14">
        <f t="shared" si="0"/>
        <v>-13</v>
      </c>
      <c r="D8" s="14"/>
      <c r="E8" s="57">
        <v>5.5</v>
      </c>
    </row>
    <row r="9" spans="1:5" ht="19.5" customHeight="1">
      <c r="A9" s="13">
        <v>8</v>
      </c>
      <c r="B9" s="10"/>
      <c r="C9" s="14">
        <f t="shared" si="0"/>
        <v>-9.5</v>
      </c>
      <c r="D9" s="14"/>
      <c r="E9" s="57">
        <v>3.5</v>
      </c>
    </row>
    <row r="10" spans="1:5" ht="19.5" customHeight="1">
      <c r="A10" s="13">
        <v>9</v>
      </c>
      <c r="B10" s="10"/>
      <c r="C10" s="14">
        <f t="shared" si="0"/>
        <v>-16.5</v>
      </c>
      <c r="D10" s="14"/>
      <c r="E10" s="57">
        <v>-7</v>
      </c>
    </row>
    <row r="11" spans="1:5" ht="19.5" customHeight="1">
      <c r="A11" s="13">
        <v>10</v>
      </c>
      <c r="B11" s="10"/>
      <c r="C11" s="14">
        <f t="shared" si="0"/>
        <v>-6</v>
      </c>
      <c r="D11" s="14"/>
      <c r="E11" s="57">
        <v>10.5</v>
      </c>
    </row>
    <row r="12" spans="1:5" ht="19.5" customHeight="1">
      <c r="A12" s="13">
        <v>11</v>
      </c>
      <c r="B12" s="10"/>
      <c r="C12" s="14">
        <f t="shared" si="0"/>
        <v>5.5</v>
      </c>
      <c r="D12" s="14"/>
      <c r="E12" s="57">
        <v>11.5</v>
      </c>
    </row>
    <row r="13" spans="1:5" ht="19.5" customHeight="1">
      <c r="A13" s="13">
        <v>12</v>
      </c>
      <c r="B13" s="10"/>
      <c r="C13" s="14">
        <f t="shared" si="0"/>
        <v>-2</v>
      </c>
      <c r="D13" s="14"/>
      <c r="E13" s="57">
        <v>-7.5</v>
      </c>
    </row>
    <row r="14" spans="1:5" ht="19.5" customHeight="1">
      <c r="A14" s="13">
        <v>13</v>
      </c>
      <c r="B14" s="10"/>
      <c r="C14" s="14">
        <f t="shared" si="0"/>
        <v>-8</v>
      </c>
      <c r="D14" s="14"/>
      <c r="E14" s="57">
        <v>-6</v>
      </c>
    </row>
    <row r="15" spans="1:5" ht="19.5" customHeight="1">
      <c r="A15" s="13">
        <v>14</v>
      </c>
      <c r="B15" s="10"/>
      <c r="C15" s="14">
        <f t="shared" si="0"/>
        <v>5.5</v>
      </c>
      <c r="D15" s="14"/>
      <c r="E15" s="57">
        <v>13.5</v>
      </c>
    </row>
    <row r="16" spans="1:5" ht="19.5" customHeight="1">
      <c r="A16" s="13">
        <v>15</v>
      </c>
      <c r="B16" s="10"/>
      <c r="C16" s="14">
        <f t="shared" si="0"/>
        <v>2</v>
      </c>
      <c r="D16" s="14"/>
      <c r="E16" s="57">
        <v>-3.5</v>
      </c>
    </row>
    <row r="17" spans="1:5" ht="19.5" customHeight="1">
      <c r="A17" s="13">
        <v>16</v>
      </c>
      <c r="B17" s="10"/>
      <c r="C17" s="14">
        <f t="shared" si="0"/>
        <v>4.5</v>
      </c>
      <c r="D17" s="14"/>
      <c r="E17" s="57">
        <v>2.5</v>
      </c>
    </row>
    <row r="18" spans="1:5" ht="19.5" customHeight="1">
      <c r="A18" s="13">
        <v>17</v>
      </c>
      <c r="B18" s="10"/>
      <c r="C18" s="21">
        <f t="shared" si="0"/>
        <v>20</v>
      </c>
      <c r="D18" s="14"/>
      <c r="E18" s="80">
        <v>15.5</v>
      </c>
    </row>
    <row r="19" spans="1:5" ht="19.5" customHeight="1">
      <c r="A19" s="13">
        <v>18</v>
      </c>
      <c r="B19" s="10"/>
      <c r="C19" s="14">
        <f t="shared" si="0"/>
        <v>3.5</v>
      </c>
      <c r="D19" s="14"/>
      <c r="E19" s="57">
        <v>-16.5</v>
      </c>
    </row>
    <row r="20" spans="1:5" ht="19.5" customHeight="1">
      <c r="A20" s="13">
        <v>19</v>
      </c>
      <c r="B20" s="10"/>
      <c r="C20" s="14">
        <f t="shared" si="0"/>
        <v>8.5</v>
      </c>
      <c r="D20" s="14"/>
      <c r="E20" s="57">
        <v>5</v>
      </c>
    </row>
    <row r="21" spans="1:5" ht="19.5" customHeight="1">
      <c r="A21" s="13">
        <v>20</v>
      </c>
      <c r="B21" s="10"/>
      <c r="C21" s="14">
        <f t="shared" si="0"/>
        <v>12</v>
      </c>
      <c r="D21" s="14"/>
      <c r="E21" s="57">
        <v>3.5</v>
      </c>
    </row>
    <row r="22" spans="1:5" ht="19.5" customHeight="1">
      <c r="A22" s="13">
        <v>21</v>
      </c>
      <c r="B22" s="10"/>
      <c r="C22" s="14">
        <f t="shared" si="0"/>
        <v>16</v>
      </c>
      <c r="D22" s="14"/>
      <c r="E22" s="57">
        <v>4</v>
      </c>
    </row>
    <row r="23" spans="1:5" ht="19.5" customHeight="1" thickBot="1">
      <c r="A23" s="13">
        <v>22</v>
      </c>
      <c r="B23" s="10"/>
      <c r="C23" s="21">
        <f t="shared" si="0"/>
        <v>27.5</v>
      </c>
      <c r="D23" s="14"/>
      <c r="E23" s="57">
        <v>11.5</v>
      </c>
    </row>
    <row r="24" spans="1:5" ht="19.5" customHeight="1" thickBot="1">
      <c r="A24" s="13">
        <v>23</v>
      </c>
      <c r="B24" s="10"/>
      <c r="C24" s="76">
        <f t="shared" si="0"/>
        <v>30</v>
      </c>
      <c r="D24" s="14"/>
      <c r="E24" s="57">
        <v>2.5</v>
      </c>
    </row>
    <row r="25" spans="1:5" ht="19.5" customHeight="1">
      <c r="A25" s="13">
        <v>24</v>
      </c>
      <c r="C25" s="14">
        <f t="shared" si="0"/>
        <v>29</v>
      </c>
      <c r="E25" s="57">
        <v>-1</v>
      </c>
    </row>
    <row r="26" spans="1:5" ht="19.5" customHeight="1">
      <c r="A26" s="13">
        <v>25</v>
      </c>
      <c r="C26" s="14">
        <f t="shared" si="0"/>
        <v>16.5</v>
      </c>
      <c r="E26" s="57">
        <v>-12.5</v>
      </c>
    </row>
    <row r="27" spans="1:5" ht="19.5" customHeight="1">
      <c r="A27" s="13">
        <v>26</v>
      </c>
      <c r="C27" s="14">
        <f t="shared" si="0"/>
        <v>10.5</v>
      </c>
      <c r="E27" s="57">
        <v>-6</v>
      </c>
    </row>
    <row r="28" spans="1:5" ht="19.5" customHeight="1" thickBot="1">
      <c r="A28" s="13">
        <v>27</v>
      </c>
      <c r="C28" s="60">
        <f t="shared" si="0"/>
        <v>21</v>
      </c>
      <c r="D28" s="59"/>
      <c r="E28" s="61">
        <v>10.5</v>
      </c>
    </row>
    <row r="29" ht="19.5" customHeight="1" thickTop="1">
      <c r="A29" s="31"/>
    </row>
    <row r="30" ht="19.5" customHeight="1">
      <c r="A30" s="31"/>
    </row>
    <row r="31" ht="19.5" customHeight="1">
      <c r="A31" s="31"/>
    </row>
    <row r="32" ht="19.5" customHeight="1">
      <c r="A32" s="31"/>
    </row>
    <row r="33" ht="19.5" customHeight="1">
      <c r="A33" s="31"/>
    </row>
    <row r="34" ht="12.75">
      <c r="A34" s="14"/>
    </row>
    <row r="35" ht="12.75">
      <c r="A35" s="14"/>
    </row>
    <row r="36" spans="1:4" s="16" customFormat="1" ht="19.5" customHeight="1">
      <c r="A36" s="11" t="s">
        <v>5</v>
      </c>
      <c r="B36" s="15"/>
      <c r="C36" s="58"/>
      <c r="D36" s="58"/>
    </row>
    <row r="37" ht="12.75">
      <c r="A37" s="14"/>
    </row>
    <row r="38" ht="12.75">
      <c r="A38" s="14"/>
    </row>
    <row r="39" ht="12.75">
      <c r="A39" s="14"/>
    </row>
    <row r="40" spans="1:4" s="16" customFormat="1" ht="19.5" customHeight="1">
      <c r="A40" s="32" t="s">
        <v>28</v>
      </c>
      <c r="B40" s="33"/>
      <c r="C40" s="58"/>
      <c r="D40" s="58"/>
    </row>
  </sheetData>
  <conditionalFormatting sqref="D3:D24 C2:C28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conditionalFormatting sqref="E2:E28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" right="0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B31" sqref="B31"/>
    </sheetView>
  </sheetViews>
  <sheetFormatPr defaultColWidth="9.140625" defaultRowHeight="12.75"/>
  <cols>
    <col min="1" max="1" width="10.00390625" style="77" bestFit="1" customWidth="1"/>
    <col min="2" max="3" width="9.140625" style="77" customWidth="1"/>
  </cols>
  <sheetData>
    <row r="1" spans="1:3" ht="12.75">
      <c r="A1" s="77" t="s">
        <v>42</v>
      </c>
      <c r="B1" s="77" t="s">
        <v>45</v>
      </c>
      <c r="C1" s="77" t="s">
        <v>49</v>
      </c>
    </row>
    <row r="2" spans="1:3" ht="12.75">
      <c r="A2" s="77">
        <v>1.5</v>
      </c>
      <c r="B2" s="77">
        <v>3</v>
      </c>
      <c r="C2" s="77">
        <v>1</v>
      </c>
    </row>
    <row r="3" spans="1:3" ht="12.75">
      <c r="A3" s="77">
        <v>3.5</v>
      </c>
      <c r="B3" s="77">
        <v>9</v>
      </c>
      <c r="C3" s="77">
        <v>2</v>
      </c>
    </row>
    <row r="4" spans="1:3" ht="12.75">
      <c r="A4" s="77">
        <v>8.5</v>
      </c>
      <c r="B4" s="77">
        <v>1</v>
      </c>
      <c r="C4" s="77">
        <v>3</v>
      </c>
    </row>
    <row r="5" spans="1:3" ht="12.75">
      <c r="A5" s="77">
        <v>7</v>
      </c>
      <c r="B5" s="77">
        <v>2</v>
      </c>
      <c r="C5" s="77">
        <v>4</v>
      </c>
    </row>
    <row r="6" spans="1:3" ht="12.75">
      <c r="A6" s="77">
        <v>1.5</v>
      </c>
      <c r="B6" s="77">
        <v>2.5</v>
      </c>
      <c r="C6" s="77">
        <v>5</v>
      </c>
    </row>
    <row r="7" spans="1:3" ht="12.75">
      <c r="A7" s="77">
        <v>1.5</v>
      </c>
      <c r="B7" s="77">
        <v>2.5</v>
      </c>
      <c r="C7" s="77">
        <v>6</v>
      </c>
    </row>
    <row r="8" spans="1:3" ht="12.75">
      <c r="A8" s="77">
        <v>1.5</v>
      </c>
      <c r="B8" s="77">
        <v>0.5</v>
      </c>
      <c r="C8" s="77">
        <v>7</v>
      </c>
    </row>
    <row r="9" spans="1:3" ht="12.75">
      <c r="A9" s="77">
        <v>9</v>
      </c>
      <c r="B9" s="77">
        <v>1.5</v>
      </c>
      <c r="C9" s="77">
        <v>8</v>
      </c>
    </row>
    <row r="10" spans="1:3" ht="12.75">
      <c r="A10" s="78">
        <v>0.5</v>
      </c>
      <c r="B10" s="78">
        <v>10</v>
      </c>
      <c r="C10" s="78">
        <v>9</v>
      </c>
    </row>
    <row r="11" spans="1:3" ht="12.75">
      <c r="A11" s="77">
        <v>6</v>
      </c>
      <c r="B11" s="77">
        <v>0</v>
      </c>
      <c r="C11" s="77">
        <v>10</v>
      </c>
    </row>
    <row r="12" spans="1:3" ht="12.75">
      <c r="A12" s="77">
        <v>8.5</v>
      </c>
      <c r="B12" s="77">
        <v>11</v>
      </c>
      <c r="C12" s="77">
        <v>11</v>
      </c>
    </row>
    <row r="13" spans="1:3" ht="12.75">
      <c r="A13" s="77">
        <v>5</v>
      </c>
      <c r="B13" s="77">
        <v>3</v>
      </c>
      <c r="C13" s="77">
        <v>12</v>
      </c>
    </row>
    <row r="14" spans="1:3" ht="12.75">
      <c r="A14" s="77">
        <v>2.5</v>
      </c>
      <c r="B14" s="77">
        <v>3.5</v>
      </c>
      <c r="C14" s="77">
        <v>13</v>
      </c>
    </row>
    <row r="15" spans="1:3" ht="12.75">
      <c r="A15" s="77">
        <v>7.5</v>
      </c>
      <c r="B15" s="77">
        <v>1.5</v>
      </c>
      <c r="C15" s="77">
        <v>14</v>
      </c>
    </row>
    <row r="16" spans="1:3" ht="12.75">
      <c r="A16" s="77">
        <v>3</v>
      </c>
      <c r="B16" s="77">
        <v>5</v>
      </c>
      <c r="C16" s="77">
        <v>15</v>
      </c>
    </row>
    <row r="17" spans="1:3" ht="12.75">
      <c r="A17" s="77">
        <v>10.5</v>
      </c>
      <c r="B17" s="77">
        <v>1</v>
      </c>
      <c r="C17" s="77">
        <v>16</v>
      </c>
    </row>
    <row r="18" spans="1:3" ht="12.75">
      <c r="A18" s="77">
        <v>10</v>
      </c>
      <c r="B18" s="77">
        <v>23.5</v>
      </c>
      <c r="C18" s="77">
        <v>17</v>
      </c>
    </row>
    <row r="19" spans="1:3" ht="12.75">
      <c r="A19" s="78">
        <v>0.5</v>
      </c>
      <c r="B19" s="78">
        <v>6</v>
      </c>
      <c r="C19" s="78">
        <v>18</v>
      </c>
    </row>
    <row r="20" spans="1:3" ht="12.75">
      <c r="A20" s="77">
        <v>2</v>
      </c>
      <c r="B20" s="77">
        <v>2</v>
      </c>
      <c r="C20" s="77">
        <v>19</v>
      </c>
    </row>
    <row r="21" spans="1:3" ht="12.75">
      <c r="A21" s="77">
        <v>4.5</v>
      </c>
      <c r="B21" s="77">
        <v>5</v>
      </c>
      <c r="C21" s="77">
        <v>20</v>
      </c>
    </row>
    <row r="22" spans="1:3" ht="12.75">
      <c r="A22" s="77">
        <v>3.5</v>
      </c>
      <c r="B22" s="77">
        <v>3</v>
      </c>
      <c r="C22" s="77">
        <v>21</v>
      </c>
    </row>
    <row r="23" spans="1:3" ht="12.75">
      <c r="A23" s="77">
        <v>2.5</v>
      </c>
      <c r="B23" s="77">
        <v>5.5</v>
      </c>
      <c r="C23" s="77">
        <v>22</v>
      </c>
    </row>
    <row r="24" spans="1:3" ht="12.75">
      <c r="A24" s="77">
        <v>6</v>
      </c>
      <c r="B24" s="77">
        <v>5</v>
      </c>
      <c r="C24" s="77">
        <v>23</v>
      </c>
    </row>
    <row r="25" spans="1:3" ht="12.75">
      <c r="A25" s="77">
        <v>6</v>
      </c>
      <c r="B25" s="77">
        <v>6.5</v>
      </c>
      <c r="C25" s="77">
        <v>24</v>
      </c>
    </row>
    <row r="26" spans="1:3" ht="12.75">
      <c r="A26" s="77">
        <v>2</v>
      </c>
      <c r="B26" s="77">
        <v>3</v>
      </c>
      <c r="C26" s="77">
        <v>25</v>
      </c>
    </row>
    <row r="27" spans="1:3" ht="12.75">
      <c r="A27" s="77">
        <v>10</v>
      </c>
      <c r="B27" s="77">
        <v>2.5</v>
      </c>
      <c r="C27" s="77">
        <v>26</v>
      </c>
    </row>
    <row r="28" spans="1:3" ht="13.5" thickBot="1">
      <c r="A28" s="79">
        <v>4.5</v>
      </c>
      <c r="B28" s="79">
        <v>1</v>
      </c>
      <c r="C28" s="79">
        <v>27</v>
      </c>
    </row>
    <row r="29" ht="13.5" thickTop="1"/>
    <row r="30" spans="1:2" ht="12.75">
      <c r="A30" s="77">
        <f>SUM(A2:A29)</f>
        <v>129</v>
      </c>
      <c r="B30" s="77">
        <f>SUM(B2:B29)</f>
        <v>120</v>
      </c>
    </row>
    <row r="32" spans="1:2" ht="12.75">
      <c r="A32" s="125">
        <f>A30-B30</f>
        <v>9</v>
      </c>
      <c r="B32" s="125"/>
    </row>
    <row r="34" spans="1:2" ht="12.75">
      <c r="A34" s="77">
        <f>'Punteggi fatti'!C36+A30</f>
        <v>1897.5</v>
      </c>
      <c r="B34" s="77">
        <f>'Punteggi fatti'!G36+B30</f>
        <v>2179.5</v>
      </c>
    </row>
  </sheetData>
  <mergeCells count="1">
    <mergeCell ref="A32:B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75" zoomScaleNormal="75" workbookViewId="0" topLeftCell="A1">
      <selection activeCell="A1" sqref="A1:A3"/>
    </sheetView>
  </sheetViews>
  <sheetFormatPr defaultColWidth="9.140625" defaultRowHeight="12.75"/>
  <cols>
    <col min="1" max="1" width="20.421875" style="0" customWidth="1"/>
    <col min="11" max="12" width="0" style="0" hidden="1" customWidth="1"/>
    <col min="13" max="13" width="3.57421875" style="0" customWidth="1"/>
  </cols>
  <sheetData>
    <row r="1" spans="1:20" ht="16.5" customHeight="1">
      <c r="A1" s="109" t="s">
        <v>1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/>
      <c r="L1" s="8"/>
      <c r="M1" s="84"/>
      <c r="N1" s="8" t="s">
        <v>2</v>
      </c>
      <c r="O1" s="85"/>
      <c r="P1" s="2"/>
      <c r="Q1" s="2"/>
      <c r="R1" s="2"/>
      <c r="S1" s="2"/>
      <c r="T1" s="2"/>
    </row>
    <row r="2" spans="1:20" ht="16.5" customHeight="1">
      <c r="A2" s="110"/>
      <c r="B2" s="8">
        <v>10</v>
      </c>
      <c r="C2" s="8">
        <v>11</v>
      </c>
      <c r="D2" s="8">
        <v>12</v>
      </c>
      <c r="E2" s="8">
        <v>13</v>
      </c>
      <c r="F2" s="8">
        <v>14</v>
      </c>
      <c r="G2" s="8">
        <v>15</v>
      </c>
      <c r="H2" s="8">
        <v>16</v>
      </c>
      <c r="I2" s="8">
        <v>17</v>
      </c>
      <c r="J2" s="8">
        <v>18</v>
      </c>
      <c r="K2" s="8"/>
      <c r="L2" s="8"/>
      <c r="M2" s="84"/>
      <c r="N2" s="8"/>
      <c r="O2" s="85"/>
      <c r="P2" s="2"/>
      <c r="Q2" s="2"/>
      <c r="R2" s="2"/>
      <c r="S2" s="2"/>
      <c r="T2" s="2"/>
    </row>
    <row r="3" spans="1:20" ht="16.5" customHeight="1">
      <c r="A3" s="110"/>
      <c r="B3" s="8">
        <v>19</v>
      </c>
      <c r="C3" s="8">
        <v>20</v>
      </c>
      <c r="D3" s="8">
        <v>21</v>
      </c>
      <c r="E3" s="8">
        <v>22</v>
      </c>
      <c r="F3" s="8">
        <v>23</v>
      </c>
      <c r="G3" s="8">
        <v>24</v>
      </c>
      <c r="H3" s="8">
        <v>25</v>
      </c>
      <c r="I3" s="8">
        <v>26</v>
      </c>
      <c r="J3" s="8">
        <v>27</v>
      </c>
      <c r="K3" s="8"/>
      <c r="L3" s="8"/>
      <c r="M3" s="84"/>
      <c r="N3" s="8"/>
      <c r="O3" s="85"/>
      <c r="P3" s="2"/>
      <c r="Q3" s="2"/>
      <c r="R3" s="2"/>
      <c r="S3" s="2"/>
      <c r="T3" s="2"/>
    </row>
    <row r="4" spans="1:20" ht="16.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87"/>
      <c r="O4" s="85"/>
      <c r="P4" s="2"/>
      <c r="Q4" s="2"/>
      <c r="R4" s="2"/>
      <c r="S4" s="2"/>
      <c r="T4" s="2"/>
    </row>
    <row r="5" spans="1:20" ht="16.5" customHeight="1">
      <c r="A5" s="114" t="s">
        <v>29</v>
      </c>
      <c r="B5" s="89">
        <v>0</v>
      </c>
      <c r="C5" s="89">
        <v>3</v>
      </c>
      <c r="D5" s="89">
        <v>0</v>
      </c>
      <c r="E5" s="89">
        <v>0</v>
      </c>
      <c r="F5" s="89">
        <v>0</v>
      </c>
      <c r="G5" s="89">
        <v>0</v>
      </c>
      <c r="H5" s="89">
        <v>1</v>
      </c>
      <c r="I5" s="89">
        <v>1</v>
      </c>
      <c r="J5" s="89">
        <v>0</v>
      </c>
      <c r="K5" s="89"/>
      <c r="L5" s="89"/>
      <c r="M5" s="52"/>
      <c r="N5" s="89">
        <f aca="true" t="shared" si="0" ref="N5:N10">SUM(B5:L5)</f>
        <v>5</v>
      </c>
      <c r="O5" s="90"/>
      <c r="P5" s="2"/>
      <c r="Q5" s="2"/>
      <c r="R5" s="2"/>
      <c r="S5" s="2"/>
      <c r="T5" s="2"/>
    </row>
    <row r="6" spans="1:20" ht="16.5" customHeight="1">
      <c r="A6" s="112"/>
      <c r="B6" s="52">
        <v>3</v>
      </c>
      <c r="C6" s="52">
        <v>3</v>
      </c>
      <c r="D6" s="52">
        <v>0</v>
      </c>
      <c r="E6" s="30">
        <v>0</v>
      </c>
      <c r="F6" s="52">
        <v>0</v>
      </c>
      <c r="G6" s="52">
        <v>0</v>
      </c>
      <c r="H6" s="52">
        <v>0</v>
      </c>
      <c r="I6" s="52">
        <v>1</v>
      </c>
      <c r="J6" s="52">
        <v>1</v>
      </c>
      <c r="K6" s="52"/>
      <c r="L6" s="52"/>
      <c r="M6" s="52"/>
      <c r="N6" s="52">
        <f t="shared" si="0"/>
        <v>8</v>
      </c>
      <c r="O6" s="85"/>
      <c r="P6" s="2"/>
      <c r="Q6" s="2"/>
      <c r="R6" s="2"/>
      <c r="S6" s="2"/>
      <c r="T6" s="2"/>
    </row>
    <row r="7" spans="1:20" ht="16.5" customHeight="1">
      <c r="A7" s="113"/>
      <c r="B7" s="91">
        <v>0</v>
      </c>
      <c r="C7" s="91">
        <v>0</v>
      </c>
      <c r="D7" s="91">
        <v>0</v>
      </c>
      <c r="E7" s="91">
        <v>3</v>
      </c>
      <c r="F7" s="91">
        <v>1</v>
      </c>
      <c r="G7" s="91">
        <v>0</v>
      </c>
      <c r="H7" s="91">
        <v>3</v>
      </c>
      <c r="I7" s="91">
        <v>0</v>
      </c>
      <c r="J7" s="91">
        <v>3</v>
      </c>
      <c r="K7" s="91"/>
      <c r="L7" s="91"/>
      <c r="M7" s="52"/>
      <c r="N7" s="91">
        <f>SUM(B7:L7)</f>
        <v>10</v>
      </c>
      <c r="O7" s="92">
        <f>SUM(N5:N7)</f>
        <v>23</v>
      </c>
      <c r="P7" s="2"/>
      <c r="Q7" s="2"/>
      <c r="R7" s="2"/>
      <c r="S7" s="2"/>
      <c r="T7" s="2"/>
    </row>
    <row r="8" spans="1:20" ht="16.5" customHeight="1">
      <c r="A8" s="114" t="s">
        <v>35</v>
      </c>
      <c r="B8" s="89">
        <v>0</v>
      </c>
      <c r="C8" s="89">
        <v>3</v>
      </c>
      <c r="D8" s="89">
        <v>0</v>
      </c>
      <c r="E8" s="89">
        <v>3</v>
      </c>
      <c r="F8" s="89">
        <v>0</v>
      </c>
      <c r="G8" s="89">
        <v>0</v>
      </c>
      <c r="H8" s="89">
        <v>3</v>
      </c>
      <c r="I8" s="89">
        <v>3</v>
      </c>
      <c r="J8" s="89">
        <v>3</v>
      </c>
      <c r="K8" s="89"/>
      <c r="L8" s="89"/>
      <c r="M8" s="52"/>
      <c r="N8" s="89">
        <f t="shared" si="0"/>
        <v>15</v>
      </c>
      <c r="O8" s="90"/>
      <c r="P8" s="2"/>
      <c r="Q8" s="2"/>
      <c r="R8" s="2"/>
      <c r="S8" s="2"/>
      <c r="T8" s="2"/>
    </row>
    <row r="9" spans="1:20" ht="16.5" customHeight="1">
      <c r="A9" s="112"/>
      <c r="B9" s="52">
        <v>3</v>
      </c>
      <c r="C9" s="52">
        <v>0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30">
        <v>0</v>
      </c>
      <c r="J9" s="52">
        <v>1</v>
      </c>
      <c r="K9" s="52"/>
      <c r="L9" s="52"/>
      <c r="M9" s="52"/>
      <c r="N9" s="52">
        <f t="shared" si="0"/>
        <v>19</v>
      </c>
      <c r="O9" s="85"/>
      <c r="P9" s="2"/>
      <c r="Q9" s="2"/>
      <c r="R9" s="2"/>
      <c r="S9" s="2"/>
      <c r="T9" s="2"/>
    </row>
    <row r="10" spans="1:20" ht="16.5" customHeight="1">
      <c r="A10" s="113"/>
      <c r="B10" s="91">
        <v>3</v>
      </c>
      <c r="C10" s="91">
        <v>0</v>
      </c>
      <c r="D10" s="91">
        <v>1</v>
      </c>
      <c r="E10" s="91">
        <v>1</v>
      </c>
      <c r="F10" s="91">
        <v>3</v>
      </c>
      <c r="G10" s="91">
        <v>1</v>
      </c>
      <c r="H10" s="91">
        <v>1</v>
      </c>
      <c r="I10" s="91">
        <v>0</v>
      </c>
      <c r="J10" s="91">
        <v>0</v>
      </c>
      <c r="K10" s="91"/>
      <c r="L10" s="91"/>
      <c r="M10" s="52"/>
      <c r="N10" s="91">
        <f t="shared" si="0"/>
        <v>10</v>
      </c>
      <c r="O10" s="92">
        <f>SUM(N8:N10)</f>
        <v>44</v>
      </c>
      <c r="P10" s="2"/>
      <c r="Q10" s="2"/>
      <c r="R10" s="2"/>
      <c r="S10" s="2"/>
      <c r="T10" s="2"/>
    </row>
    <row r="11" spans="1:20" ht="16.5" customHeight="1">
      <c r="A11" s="114" t="s">
        <v>36</v>
      </c>
      <c r="B11" s="89">
        <v>3</v>
      </c>
      <c r="C11" s="89">
        <v>3</v>
      </c>
      <c r="D11" s="89">
        <v>1</v>
      </c>
      <c r="E11" s="89">
        <v>3</v>
      </c>
      <c r="F11" s="89">
        <v>3</v>
      </c>
      <c r="G11" s="89">
        <v>3</v>
      </c>
      <c r="H11" s="89">
        <v>3</v>
      </c>
      <c r="I11" s="89">
        <v>1</v>
      </c>
      <c r="J11" s="89">
        <v>3</v>
      </c>
      <c r="K11" s="89"/>
      <c r="L11" s="89"/>
      <c r="M11" s="52"/>
      <c r="N11" s="89">
        <f aca="true" t="shared" si="1" ref="N11:N16">SUM(B11:L11)</f>
        <v>23</v>
      </c>
      <c r="O11" s="90"/>
      <c r="P11" s="2"/>
      <c r="Q11" s="2"/>
      <c r="R11" s="2"/>
      <c r="S11" s="2"/>
      <c r="T11" s="2"/>
    </row>
    <row r="12" spans="1:20" ht="16.5" customHeight="1">
      <c r="A12" s="112"/>
      <c r="B12" s="52">
        <v>3</v>
      </c>
      <c r="C12" s="30">
        <v>1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1</v>
      </c>
      <c r="J12" s="52">
        <v>1</v>
      </c>
      <c r="K12" s="52"/>
      <c r="L12" s="52"/>
      <c r="M12" s="52"/>
      <c r="N12" s="52">
        <f t="shared" si="1"/>
        <v>6</v>
      </c>
      <c r="O12" s="85"/>
      <c r="P12" s="2"/>
      <c r="Q12" s="2"/>
      <c r="R12" s="2"/>
      <c r="S12" s="2"/>
      <c r="T12" s="2"/>
    </row>
    <row r="13" spans="1:20" ht="16.5" customHeight="1">
      <c r="A13" s="113"/>
      <c r="B13" s="91">
        <v>0</v>
      </c>
      <c r="C13" s="91">
        <v>1</v>
      </c>
      <c r="D13" s="91">
        <v>1</v>
      </c>
      <c r="E13" s="91">
        <v>3</v>
      </c>
      <c r="F13" s="91">
        <v>0</v>
      </c>
      <c r="G13" s="91">
        <v>1</v>
      </c>
      <c r="H13" s="91">
        <v>0</v>
      </c>
      <c r="I13" s="91">
        <v>3</v>
      </c>
      <c r="J13" s="91">
        <v>0</v>
      </c>
      <c r="K13" s="91"/>
      <c r="L13" s="91"/>
      <c r="M13" s="52"/>
      <c r="N13" s="91">
        <f t="shared" si="1"/>
        <v>9</v>
      </c>
      <c r="O13" s="92">
        <f>SUM(N11:N13)</f>
        <v>38</v>
      </c>
      <c r="P13" s="2"/>
      <c r="Q13" s="2"/>
      <c r="R13" s="2"/>
      <c r="S13" s="2"/>
      <c r="T13" s="2"/>
    </row>
    <row r="14" spans="1:20" ht="16.5" customHeight="1">
      <c r="A14" s="114" t="s">
        <v>50</v>
      </c>
      <c r="B14" s="89">
        <v>0</v>
      </c>
      <c r="C14" s="89">
        <v>3</v>
      </c>
      <c r="D14" s="89">
        <v>3</v>
      </c>
      <c r="E14" s="89">
        <v>0</v>
      </c>
      <c r="F14" s="89">
        <v>1</v>
      </c>
      <c r="G14" s="89">
        <v>3</v>
      </c>
      <c r="H14" s="89">
        <v>3</v>
      </c>
      <c r="I14" s="89">
        <v>3</v>
      </c>
      <c r="J14" s="89">
        <v>3</v>
      </c>
      <c r="K14" s="89"/>
      <c r="L14" s="89"/>
      <c r="M14" s="52"/>
      <c r="N14" s="89">
        <f t="shared" si="1"/>
        <v>19</v>
      </c>
      <c r="O14" s="90"/>
      <c r="P14" s="2"/>
      <c r="Q14" s="2"/>
      <c r="R14" s="2"/>
      <c r="S14" s="2"/>
      <c r="T14" s="2"/>
    </row>
    <row r="15" spans="1:20" ht="16.5" customHeight="1">
      <c r="A15" s="112"/>
      <c r="B15" s="52">
        <v>0</v>
      </c>
      <c r="C15" s="52">
        <v>1</v>
      </c>
      <c r="D15" s="52">
        <v>3</v>
      </c>
      <c r="E15" s="52">
        <v>3</v>
      </c>
      <c r="F15" s="30">
        <v>3</v>
      </c>
      <c r="G15" s="52">
        <v>0</v>
      </c>
      <c r="H15" s="52">
        <v>3</v>
      </c>
      <c r="I15" s="52">
        <v>3</v>
      </c>
      <c r="J15" s="52">
        <v>1</v>
      </c>
      <c r="K15" s="52"/>
      <c r="L15" s="52"/>
      <c r="M15" s="52"/>
      <c r="N15" s="52">
        <f t="shared" si="1"/>
        <v>17</v>
      </c>
      <c r="O15" s="85"/>
      <c r="P15" s="2"/>
      <c r="Q15" s="2"/>
      <c r="R15" s="2"/>
      <c r="S15" s="2"/>
      <c r="T15" s="2"/>
    </row>
    <row r="16" spans="1:20" ht="16.5" customHeight="1">
      <c r="A16" s="113"/>
      <c r="B16" s="91">
        <v>3</v>
      </c>
      <c r="C16" s="91">
        <v>1</v>
      </c>
      <c r="D16" s="91">
        <v>3</v>
      </c>
      <c r="E16" s="91">
        <v>0</v>
      </c>
      <c r="F16" s="91">
        <v>3</v>
      </c>
      <c r="G16" s="91">
        <v>1</v>
      </c>
      <c r="H16" s="91">
        <v>1</v>
      </c>
      <c r="I16" s="91">
        <v>1</v>
      </c>
      <c r="J16" s="91">
        <v>0</v>
      </c>
      <c r="K16" s="91"/>
      <c r="L16" s="91"/>
      <c r="M16" s="52"/>
      <c r="N16" s="91">
        <f t="shared" si="1"/>
        <v>13</v>
      </c>
      <c r="O16" s="92">
        <f>SUM(N14:N16)</f>
        <v>49</v>
      </c>
      <c r="P16" s="2"/>
      <c r="Q16" s="2"/>
      <c r="R16" s="2"/>
      <c r="S16" s="2"/>
      <c r="T16" s="2"/>
    </row>
    <row r="17" spans="1:20" ht="16.5" customHeight="1">
      <c r="A17" s="114" t="s">
        <v>38</v>
      </c>
      <c r="B17" s="89">
        <v>3</v>
      </c>
      <c r="C17" s="89">
        <v>0</v>
      </c>
      <c r="D17" s="89">
        <v>0</v>
      </c>
      <c r="E17" s="89">
        <v>1</v>
      </c>
      <c r="F17" s="89">
        <v>3</v>
      </c>
      <c r="G17" s="89">
        <v>0</v>
      </c>
      <c r="H17" s="89">
        <v>0</v>
      </c>
      <c r="I17" s="89">
        <v>0</v>
      </c>
      <c r="J17" s="89">
        <v>3</v>
      </c>
      <c r="K17" s="89"/>
      <c r="L17" s="89"/>
      <c r="M17" s="52"/>
      <c r="N17" s="89">
        <f aca="true" t="shared" si="2" ref="N17:N34">SUM(B17:L17)</f>
        <v>10</v>
      </c>
      <c r="O17" s="90"/>
      <c r="P17" s="2"/>
      <c r="Q17" s="2"/>
      <c r="R17" s="2"/>
      <c r="S17" s="2"/>
      <c r="T17" s="2"/>
    </row>
    <row r="18" spans="1:20" ht="16.5" customHeight="1">
      <c r="A18" s="112"/>
      <c r="B18" s="52">
        <v>3</v>
      </c>
      <c r="C18" s="52">
        <v>0</v>
      </c>
      <c r="D18" s="52">
        <v>3</v>
      </c>
      <c r="E18" s="52">
        <v>3</v>
      </c>
      <c r="F18" s="52">
        <v>1</v>
      </c>
      <c r="G18" s="52">
        <v>3</v>
      </c>
      <c r="H18" s="52">
        <v>3</v>
      </c>
      <c r="I18" s="52">
        <v>3</v>
      </c>
      <c r="J18" s="52">
        <v>1</v>
      </c>
      <c r="K18" s="52"/>
      <c r="L18" s="30"/>
      <c r="M18" s="52"/>
      <c r="N18" s="52">
        <f t="shared" si="2"/>
        <v>20</v>
      </c>
      <c r="O18" s="85"/>
      <c r="P18" s="2"/>
      <c r="Q18" s="2"/>
      <c r="R18" s="2"/>
      <c r="S18" s="2"/>
      <c r="T18" s="2"/>
    </row>
    <row r="19" spans="1:20" ht="16.5" customHeight="1">
      <c r="A19" s="113"/>
      <c r="B19" s="91">
        <v>0</v>
      </c>
      <c r="C19" s="91">
        <v>3</v>
      </c>
      <c r="D19" s="91">
        <v>0</v>
      </c>
      <c r="E19" s="91">
        <v>1</v>
      </c>
      <c r="F19" s="91">
        <v>1</v>
      </c>
      <c r="G19" s="91">
        <v>0</v>
      </c>
      <c r="H19" s="91">
        <v>3</v>
      </c>
      <c r="I19" s="91">
        <v>3</v>
      </c>
      <c r="J19" s="91">
        <v>1</v>
      </c>
      <c r="K19" s="91"/>
      <c r="L19" s="91"/>
      <c r="M19" s="52"/>
      <c r="N19" s="91">
        <f t="shared" si="2"/>
        <v>12</v>
      </c>
      <c r="O19" s="92">
        <f>SUM(N17:N19)</f>
        <v>42</v>
      </c>
      <c r="P19" s="2"/>
      <c r="Q19" s="2"/>
      <c r="R19" s="2"/>
      <c r="S19" s="2"/>
      <c r="T19" s="2"/>
    </row>
    <row r="20" spans="1:20" ht="16.5" customHeight="1">
      <c r="A20" s="114" t="s">
        <v>40</v>
      </c>
      <c r="B20" s="89">
        <v>3</v>
      </c>
      <c r="C20" s="89">
        <v>3</v>
      </c>
      <c r="D20" s="89">
        <v>3</v>
      </c>
      <c r="E20" s="89">
        <v>0</v>
      </c>
      <c r="F20" s="89">
        <v>1</v>
      </c>
      <c r="G20" s="89">
        <v>0</v>
      </c>
      <c r="H20" s="89">
        <v>0</v>
      </c>
      <c r="I20" s="89">
        <v>0</v>
      </c>
      <c r="J20" s="89">
        <v>0</v>
      </c>
      <c r="K20" s="89"/>
      <c r="L20" s="89"/>
      <c r="M20" s="52"/>
      <c r="N20" s="89">
        <f aca="true" t="shared" si="3" ref="N20:N28">SUM(B20:L20)</f>
        <v>10</v>
      </c>
      <c r="O20" s="90"/>
      <c r="P20" s="2"/>
      <c r="Q20" s="2"/>
      <c r="R20" s="2"/>
      <c r="S20" s="2"/>
      <c r="T20" s="2"/>
    </row>
    <row r="21" spans="1:20" ht="16.5" customHeight="1">
      <c r="A21" s="112"/>
      <c r="B21" s="52">
        <v>0</v>
      </c>
      <c r="C21" s="52">
        <v>1</v>
      </c>
      <c r="D21" s="30">
        <v>1</v>
      </c>
      <c r="E21" s="52">
        <v>3</v>
      </c>
      <c r="F21" s="52">
        <v>3</v>
      </c>
      <c r="G21" s="52">
        <v>3</v>
      </c>
      <c r="H21" s="52">
        <v>0</v>
      </c>
      <c r="I21" s="52">
        <v>0</v>
      </c>
      <c r="J21" s="52">
        <v>1</v>
      </c>
      <c r="K21" s="52"/>
      <c r="L21" s="52"/>
      <c r="M21" s="52"/>
      <c r="N21" s="52">
        <f t="shared" si="3"/>
        <v>12</v>
      </c>
      <c r="O21" s="85"/>
      <c r="P21" s="2"/>
      <c r="Q21" s="2"/>
      <c r="R21" s="2"/>
      <c r="S21" s="2"/>
      <c r="T21" s="2"/>
    </row>
    <row r="22" spans="1:20" ht="16.5" customHeight="1">
      <c r="A22" s="113"/>
      <c r="B22" s="91">
        <v>3</v>
      </c>
      <c r="C22" s="91">
        <v>1</v>
      </c>
      <c r="D22" s="91">
        <v>0</v>
      </c>
      <c r="E22" s="91">
        <v>3</v>
      </c>
      <c r="F22" s="91">
        <v>3</v>
      </c>
      <c r="G22" s="91">
        <v>1</v>
      </c>
      <c r="H22" s="91">
        <v>1</v>
      </c>
      <c r="I22" s="91">
        <v>1</v>
      </c>
      <c r="J22" s="91">
        <v>1</v>
      </c>
      <c r="K22" s="91"/>
      <c r="L22" s="91"/>
      <c r="M22" s="52"/>
      <c r="N22" s="91">
        <f t="shared" si="3"/>
        <v>14</v>
      </c>
      <c r="O22" s="92">
        <f>SUM(N20:N22)</f>
        <v>36</v>
      </c>
      <c r="P22" s="2"/>
      <c r="Q22" s="2"/>
      <c r="R22" s="2"/>
      <c r="S22" s="2"/>
      <c r="T22" s="2"/>
    </row>
    <row r="23" spans="1:20" ht="16.5" customHeight="1">
      <c r="A23" s="114" t="s">
        <v>53</v>
      </c>
      <c r="B23" s="89">
        <v>0</v>
      </c>
      <c r="C23" s="89">
        <v>0</v>
      </c>
      <c r="D23" s="89">
        <v>0</v>
      </c>
      <c r="E23" s="89">
        <v>1</v>
      </c>
      <c r="F23" s="89">
        <v>3</v>
      </c>
      <c r="G23" s="89">
        <v>1</v>
      </c>
      <c r="H23" s="89">
        <v>0</v>
      </c>
      <c r="I23" s="89">
        <v>3</v>
      </c>
      <c r="J23" s="89">
        <v>3</v>
      </c>
      <c r="K23" s="89"/>
      <c r="L23" s="89"/>
      <c r="M23" s="52"/>
      <c r="N23" s="89">
        <f>SUM(B23:L23)</f>
        <v>11</v>
      </c>
      <c r="O23" s="90"/>
      <c r="P23" s="2"/>
      <c r="Q23" s="2"/>
      <c r="R23" s="2"/>
      <c r="S23" s="2"/>
      <c r="T23" s="2"/>
    </row>
    <row r="24" spans="1:20" ht="16.5" customHeight="1">
      <c r="A24" s="112"/>
      <c r="B24" s="52">
        <v>0</v>
      </c>
      <c r="C24" s="52">
        <v>3</v>
      </c>
      <c r="D24" s="52">
        <v>1</v>
      </c>
      <c r="E24" s="52">
        <v>0</v>
      </c>
      <c r="F24" s="52">
        <v>3</v>
      </c>
      <c r="G24" s="52">
        <v>1</v>
      </c>
      <c r="H24" s="52">
        <v>0</v>
      </c>
      <c r="I24" s="52">
        <v>1</v>
      </c>
      <c r="J24" s="52">
        <v>0</v>
      </c>
      <c r="K24" s="30"/>
      <c r="L24" s="52"/>
      <c r="M24" s="52"/>
      <c r="N24" s="52">
        <f>SUM(B24:L24)</f>
        <v>9</v>
      </c>
      <c r="O24" s="85"/>
      <c r="P24" s="2"/>
      <c r="Q24" s="2"/>
      <c r="R24" s="2"/>
      <c r="S24" s="2"/>
      <c r="T24" s="2"/>
    </row>
    <row r="25" spans="1:20" ht="16.5" customHeight="1">
      <c r="A25" s="113"/>
      <c r="B25" s="91">
        <v>3</v>
      </c>
      <c r="C25" s="91">
        <v>3</v>
      </c>
      <c r="D25" s="91">
        <v>3</v>
      </c>
      <c r="E25" s="91">
        <v>1</v>
      </c>
      <c r="F25" s="91">
        <v>1</v>
      </c>
      <c r="G25" s="91">
        <v>3</v>
      </c>
      <c r="H25" s="91">
        <v>1</v>
      </c>
      <c r="I25" s="91">
        <v>3</v>
      </c>
      <c r="J25" s="91">
        <v>3</v>
      </c>
      <c r="K25" s="91"/>
      <c r="L25" s="91"/>
      <c r="M25" s="52"/>
      <c r="N25" s="91">
        <f>SUM(B25:L25)</f>
        <v>21</v>
      </c>
      <c r="O25" s="92">
        <f>SUM(N23:N25)</f>
        <v>41</v>
      </c>
      <c r="P25" s="2"/>
      <c r="Q25" s="2"/>
      <c r="R25" s="2"/>
      <c r="S25" s="2"/>
      <c r="T25" s="2"/>
    </row>
    <row r="26" spans="1:20" ht="16.5" customHeight="1">
      <c r="A26" s="114" t="s">
        <v>54</v>
      </c>
      <c r="B26" s="89">
        <v>1</v>
      </c>
      <c r="C26" s="89">
        <v>0</v>
      </c>
      <c r="D26" s="89">
        <v>1</v>
      </c>
      <c r="E26" s="89">
        <v>0</v>
      </c>
      <c r="F26" s="89">
        <v>1</v>
      </c>
      <c r="G26" s="89">
        <v>3</v>
      </c>
      <c r="H26" s="89">
        <v>1</v>
      </c>
      <c r="I26" s="89">
        <v>3</v>
      </c>
      <c r="J26" s="89">
        <v>0</v>
      </c>
      <c r="K26" s="89"/>
      <c r="L26" s="89"/>
      <c r="M26" s="52"/>
      <c r="N26" s="89">
        <f t="shared" si="3"/>
        <v>10</v>
      </c>
      <c r="O26" s="90"/>
      <c r="P26" s="2"/>
      <c r="Q26" s="2"/>
      <c r="R26" s="2"/>
      <c r="S26" s="2"/>
      <c r="T26" s="2"/>
    </row>
    <row r="27" spans="1:20" ht="16.5" customHeight="1">
      <c r="A27" s="112"/>
      <c r="B27" s="52">
        <v>0</v>
      </c>
      <c r="C27" s="52">
        <v>1</v>
      </c>
      <c r="D27" s="52">
        <v>3</v>
      </c>
      <c r="E27" s="52">
        <v>0</v>
      </c>
      <c r="F27" s="52">
        <v>0</v>
      </c>
      <c r="G27" s="30">
        <v>0</v>
      </c>
      <c r="H27" s="52">
        <v>3</v>
      </c>
      <c r="I27" s="52">
        <v>3</v>
      </c>
      <c r="J27" s="52">
        <v>3</v>
      </c>
      <c r="K27" s="52"/>
      <c r="L27" s="52"/>
      <c r="M27" s="52"/>
      <c r="N27" s="52">
        <f t="shared" si="3"/>
        <v>13</v>
      </c>
      <c r="O27" s="85"/>
      <c r="P27" s="2"/>
      <c r="Q27" s="2"/>
      <c r="R27" s="2"/>
      <c r="S27" s="2"/>
      <c r="T27" s="2"/>
    </row>
    <row r="28" spans="1:20" ht="16.5" customHeight="1">
      <c r="A28" s="113"/>
      <c r="B28" s="91">
        <v>3</v>
      </c>
      <c r="C28" s="91">
        <v>1</v>
      </c>
      <c r="D28" s="91">
        <v>1</v>
      </c>
      <c r="E28" s="91">
        <v>1</v>
      </c>
      <c r="F28" s="91">
        <v>0</v>
      </c>
      <c r="G28" s="91">
        <v>3</v>
      </c>
      <c r="H28" s="91">
        <v>0</v>
      </c>
      <c r="I28" s="91">
        <v>1</v>
      </c>
      <c r="J28" s="91">
        <v>0</v>
      </c>
      <c r="K28" s="91"/>
      <c r="L28" s="91"/>
      <c r="M28" s="52"/>
      <c r="N28" s="91">
        <f t="shared" si="3"/>
        <v>10</v>
      </c>
      <c r="O28" s="92">
        <f>SUM(N26:N28)</f>
        <v>33</v>
      </c>
      <c r="P28" s="2"/>
      <c r="Q28" s="2"/>
      <c r="R28" s="2"/>
      <c r="S28" s="2"/>
      <c r="T28" s="2"/>
    </row>
    <row r="29" spans="1:20" ht="16.5" customHeight="1">
      <c r="A29" s="111" t="s">
        <v>55</v>
      </c>
      <c r="B29" s="30">
        <v>3</v>
      </c>
      <c r="C29" s="30">
        <v>0</v>
      </c>
      <c r="D29" s="89">
        <v>3</v>
      </c>
      <c r="E29" s="89">
        <v>3</v>
      </c>
      <c r="F29" s="30">
        <v>1</v>
      </c>
      <c r="G29" s="30">
        <v>1</v>
      </c>
      <c r="H29" s="30">
        <v>0</v>
      </c>
      <c r="I29" s="30">
        <v>0</v>
      </c>
      <c r="J29" s="30">
        <v>0</v>
      </c>
      <c r="K29" s="30"/>
      <c r="L29" s="30"/>
      <c r="M29" s="52"/>
      <c r="N29" s="89">
        <f t="shared" si="2"/>
        <v>11</v>
      </c>
      <c r="O29" s="90"/>
      <c r="P29" s="2"/>
      <c r="Q29" s="2"/>
      <c r="R29" s="2"/>
      <c r="S29" s="2"/>
      <c r="T29" s="2"/>
    </row>
    <row r="30" spans="1:20" ht="16.5" customHeight="1">
      <c r="A30" s="112"/>
      <c r="B30" s="52">
        <v>0</v>
      </c>
      <c r="C30" s="52">
        <v>1</v>
      </c>
      <c r="D30" s="52">
        <v>0</v>
      </c>
      <c r="E30" s="52">
        <v>3</v>
      </c>
      <c r="F30" s="52">
        <v>0</v>
      </c>
      <c r="G30" s="52">
        <v>1</v>
      </c>
      <c r="H30" s="52">
        <v>3</v>
      </c>
      <c r="I30" s="52">
        <v>0</v>
      </c>
      <c r="J30" s="30">
        <v>1</v>
      </c>
      <c r="K30" s="52"/>
      <c r="L30" s="52"/>
      <c r="M30" s="52"/>
      <c r="N30" s="52">
        <f t="shared" si="2"/>
        <v>9</v>
      </c>
      <c r="O30" s="85"/>
      <c r="P30" s="2"/>
      <c r="Q30" s="2"/>
      <c r="R30" s="2"/>
      <c r="S30" s="2"/>
      <c r="T30" s="2"/>
    </row>
    <row r="31" spans="1:20" ht="16.5" customHeight="1">
      <c r="A31" s="113"/>
      <c r="B31" s="91">
        <v>0</v>
      </c>
      <c r="C31" s="91">
        <v>1</v>
      </c>
      <c r="D31" s="91">
        <v>3</v>
      </c>
      <c r="E31" s="91">
        <v>0</v>
      </c>
      <c r="F31" s="91">
        <v>0</v>
      </c>
      <c r="G31" s="91">
        <v>0</v>
      </c>
      <c r="H31" s="91">
        <v>1</v>
      </c>
      <c r="I31" s="91">
        <v>1</v>
      </c>
      <c r="J31" s="91">
        <v>3</v>
      </c>
      <c r="K31" s="91"/>
      <c r="L31" s="91"/>
      <c r="M31" s="52"/>
      <c r="N31" s="91">
        <f t="shared" si="2"/>
        <v>9</v>
      </c>
      <c r="O31" s="92">
        <f>SUM(N29:N31)</f>
        <v>29</v>
      </c>
      <c r="P31" s="2"/>
      <c r="Q31" s="2"/>
      <c r="R31" s="2"/>
      <c r="S31" s="2"/>
      <c r="T31" s="2"/>
    </row>
    <row r="32" spans="1:20" ht="16.5" customHeight="1">
      <c r="A32" s="111" t="s">
        <v>26</v>
      </c>
      <c r="B32" s="89">
        <v>1</v>
      </c>
      <c r="C32" s="30">
        <v>0</v>
      </c>
      <c r="D32" s="89">
        <v>3</v>
      </c>
      <c r="E32" s="30">
        <v>3</v>
      </c>
      <c r="F32" s="30">
        <v>0</v>
      </c>
      <c r="G32" s="30">
        <v>3</v>
      </c>
      <c r="H32" s="30">
        <v>3</v>
      </c>
      <c r="I32" s="30">
        <v>0</v>
      </c>
      <c r="J32" s="30">
        <v>0</v>
      </c>
      <c r="K32" s="30"/>
      <c r="L32" s="30"/>
      <c r="M32" s="52"/>
      <c r="N32" s="89">
        <f t="shared" si="2"/>
        <v>13</v>
      </c>
      <c r="O32" s="90"/>
      <c r="P32" s="2"/>
      <c r="Q32" s="2"/>
      <c r="R32" s="2"/>
      <c r="S32" s="2"/>
      <c r="T32" s="2"/>
    </row>
    <row r="33" spans="1:20" ht="16.5" customHeight="1">
      <c r="A33" s="112"/>
      <c r="B33" s="30">
        <v>3</v>
      </c>
      <c r="C33" s="52">
        <v>1</v>
      </c>
      <c r="D33" s="52">
        <v>0</v>
      </c>
      <c r="E33" s="52">
        <v>0</v>
      </c>
      <c r="F33" s="52">
        <v>1</v>
      </c>
      <c r="G33" s="52">
        <v>3</v>
      </c>
      <c r="H33" s="52">
        <v>0</v>
      </c>
      <c r="I33" s="52">
        <v>1</v>
      </c>
      <c r="J33" s="52">
        <v>1</v>
      </c>
      <c r="K33" s="52"/>
      <c r="L33" s="52"/>
      <c r="M33" s="52"/>
      <c r="N33" s="52">
        <f t="shared" si="2"/>
        <v>10</v>
      </c>
      <c r="O33" s="85"/>
      <c r="P33" s="2"/>
      <c r="Q33" s="2"/>
      <c r="R33" s="2"/>
      <c r="S33" s="2"/>
      <c r="T33" s="2"/>
    </row>
    <row r="34" spans="1:20" ht="16.5" customHeight="1">
      <c r="A34" s="113"/>
      <c r="B34" s="91">
        <v>0</v>
      </c>
      <c r="C34" s="91">
        <v>1</v>
      </c>
      <c r="D34" s="91">
        <v>1</v>
      </c>
      <c r="E34" s="91">
        <v>0</v>
      </c>
      <c r="F34" s="91">
        <v>1</v>
      </c>
      <c r="G34" s="91">
        <v>3</v>
      </c>
      <c r="H34" s="91">
        <v>1</v>
      </c>
      <c r="I34" s="91">
        <v>0</v>
      </c>
      <c r="J34" s="91">
        <v>3</v>
      </c>
      <c r="K34" s="91"/>
      <c r="L34" s="91"/>
      <c r="M34" s="52"/>
      <c r="N34" s="91">
        <f t="shared" si="2"/>
        <v>10</v>
      </c>
      <c r="O34" s="92">
        <f>SUM(N32:N34)</f>
        <v>33</v>
      </c>
      <c r="P34" s="2"/>
      <c r="Q34" s="2"/>
      <c r="R34" s="2"/>
      <c r="S34" s="2"/>
      <c r="T34" s="2"/>
    </row>
    <row r="35" spans="4:20" ht="12.75">
      <c r="D35" s="2"/>
      <c r="N35" s="2"/>
      <c r="O35" s="2"/>
      <c r="P35" s="2"/>
      <c r="Q35" s="2"/>
      <c r="R35" s="2"/>
      <c r="S35" s="2"/>
      <c r="T35" s="2"/>
    </row>
    <row r="36" spans="18:20" ht="12.75">
      <c r="R36" s="2"/>
      <c r="S36" s="2"/>
      <c r="T36" s="2"/>
    </row>
    <row r="37" spans="18:20" ht="12.75">
      <c r="R37" s="2"/>
      <c r="S37" s="2"/>
      <c r="T37" s="2"/>
    </row>
  </sheetData>
  <mergeCells count="11">
    <mergeCell ref="A23:A25"/>
    <mergeCell ref="A1:A3"/>
    <mergeCell ref="A29:A31"/>
    <mergeCell ref="A8:A10"/>
    <mergeCell ref="A32:A34"/>
    <mergeCell ref="A5:A7"/>
    <mergeCell ref="A17:A19"/>
    <mergeCell ref="A11:A13"/>
    <mergeCell ref="A26:A28"/>
    <mergeCell ref="A14:A16"/>
    <mergeCell ref="A20:A22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workbookViewId="0" topLeftCell="A1">
      <pane ySplit="1" topLeftCell="BM2" activePane="bottomLeft" state="frozen"/>
      <selection pane="topLeft" activeCell="A1" sqref="A1:A3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1.7109375" style="9" customWidth="1"/>
    <col min="3" max="7" width="12.7109375" style="9" customWidth="1"/>
    <col min="8" max="8" width="12.7109375" style="0" customWidth="1"/>
    <col min="9" max="9" width="12.7109375" style="9" customWidth="1"/>
    <col min="10" max="10" width="12.7109375" style="0" customWidth="1"/>
    <col min="11" max="12" width="12.7109375" style="9" customWidth="1"/>
  </cols>
  <sheetData>
    <row r="1" spans="1:12" ht="33" customHeight="1">
      <c r="A1" s="11" t="s">
        <v>4</v>
      </c>
      <c r="C1" s="11" t="s">
        <v>29</v>
      </c>
      <c r="D1" s="11" t="s">
        <v>35</v>
      </c>
      <c r="E1" s="11" t="s">
        <v>36</v>
      </c>
      <c r="F1" s="11" t="s">
        <v>50</v>
      </c>
      <c r="G1" s="11" t="s">
        <v>38</v>
      </c>
      <c r="H1" s="11" t="s">
        <v>41</v>
      </c>
      <c r="I1" s="41" t="s">
        <v>53</v>
      </c>
      <c r="J1" s="11" t="s">
        <v>54</v>
      </c>
      <c r="K1" s="11" t="s">
        <v>56</v>
      </c>
      <c r="L1" s="11" t="s">
        <v>26</v>
      </c>
    </row>
    <row r="2" spans="1:12" ht="19.5" customHeight="1">
      <c r="A2" s="13">
        <v>1</v>
      </c>
      <c r="C2" s="13">
        <v>63.5</v>
      </c>
      <c r="D2" s="13">
        <v>68.5</v>
      </c>
      <c r="E2" s="13">
        <v>71.5</v>
      </c>
      <c r="F2" s="13">
        <v>62.5</v>
      </c>
      <c r="G2" s="13">
        <v>67.5</v>
      </c>
      <c r="H2" s="13">
        <v>77.5</v>
      </c>
      <c r="I2" s="13">
        <v>63</v>
      </c>
      <c r="J2" s="13">
        <v>70.5</v>
      </c>
      <c r="K2" s="13">
        <v>73</v>
      </c>
      <c r="L2" s="13">
        <v>71</v>
      </c>
    </row>
    <row r="3" spans="1:12" ht="19.5" customHeight="1">
      <c r="A3" s="13">
        <v>2</v>
      </c>
      <c r="C3" s="13">
        <v>63</v>
      </c>
      <c r="D3" s="13">
        <v>70.5</v>
      </c>
      <c r="E3" s="13">
        <v>65</v>
      </c>
      <c r="F3" s="13">
        <v>72.5</v>
      </c>
      <c r="G3" s="13">
        <v>59.5</v>
      </c>
      <c r="H3" s="13">
        <v>72</v>
      </c>
      <c r="I3" s="13">
        <v>66.5</v>
      </c>
      <c r="J3" s="13">
        <v>66</v>
      </c>
      <c r="K3" s="13">
        <v>65.5</v>
      </c>
      <c r="L3" s="13">
        <v>61.5</v>
      </c>
    </row>
    <row r="4" spans="1:12" ht="19.5" customHeight="1">
      <c r="A4" s="13">
        <v>3</v>
      </c>
      <c r="C4" s="13">
        <v>56.5</v>
      </c>
      <c r="D4" s="13">
        <v>64.5</v>
      </c>
      <c r="E4" s="13">
        <v>70.5</v>
      </c>
      <c r="F4" s="13">
        <v>64.5</v>
      </c>
      <c r="G4" s="13">
        <v>62.5</v>
      </c>
      <c r="H4" s="13">
        <v>70</v>
      </c>
      <c r="I4" s="13">
        <v>64</v>
      </c>
      <c r="J4" s="13">
        <v>68.5</v>
      </c>
      <c r="K4" s="13">
        <v>69.5</v>
      </c>
      <c r="L4" s="13">
        <v>68.5</v>
      </c>
    </row>
    <row r="5" spans="1:12" ht="19.5" customHeight="1">
      <c r="A5" s="13">
        <v>4</v>
      </c>
      <c r="C5" s="13">
        <v>61.5</v>
      </c>
      <c r="D5" s="13">
        <v>73</v>
      </c>
      <c r="E5" s="13">
        <v>80</v>
      </c>
      <c r="F5" s="13">
        <v>66</v>
      </c>
      <c r="G5" s="13">
        <v>62</v>
      </c>
      <c r="H5" s="13">
        <v>59.5</v>
      </c>
      <c r="I5" s="13">
        <v>64</v>
      </c>
      <c r="J5" s="13">
        <v>65</v>
      </c>
      <c r="K5" s="13">
        <v>80.5</v>
      </c>
      <c r="L5" s="13">
        <v>73.5</v>
      </c>
    </row>
    <row r="6" spans="1:12" ht="19.5" customHeight="1">
      <c r="A6" s="13">
        <v>5</v>
      </c>
      <c r="C6" s="13">
        <v>67</v>
      </c>
      <c r="D6" s="13">
        <v>70.5</v>
      </c>
      <c r="E6" s="13">
        <v>78.5</v>
      </c>
      <c r="F6" s="13">
        <v>71</v>
      </c>
      <c r="G6" s="13">
        <v>74</v>
      </c>
      <c r="H6" s="13">
        <v>60.5</v>
      </c>
      <c r="I6" s="13">
        <v>72.5</v>
      </c>
      <c r="J6" s="13">
        <v>62</v>
      </c>
      <c r="K6" s="13">
        <v>69.5</v>
      </c>
      <c r="L6" s="13">
        <v>66.5</v>
      </c>
    </row>
    <row r="7" spans="1:12" ht="19.5" customHeight="1">
      <c r="A7" s="13">
        <v>6</v>
      </c>
      <c r="C7" s="13">
        <v>65</v>
      </c>
      <c r="D7" s="13">
        <v>68</v>
      </c>
      <c r="E7" s="13">
        <v>73.5</v>
      </c>
      <c r="F7" s="13">
        <v>71</v>
      </c>
      <c r="G7" s="13">
        <v>55.5</v>
      </c>
      <c r="H7" s="13">
        <v>63</v>
      </c>
      <c r="I7" s="13">
        <v>72.5</v>
      </c>
      <c r="J7" s="13">
        <v>70</v>
      </c>
      <c r="K7" s="13">
        <v>75</v>
      </c>
      <c r="L7" s="13">
        <v>71</v>
      </c>
    </row>
    <row r="8" spans="1:12" ht="19.5" customHeight="1">
      <c r="A8" s="13">
        <v>7</v>
      </c>
      <c r="C8" s="13">
        <v>65</v>
      </c>
      <c r="D8" s="13">
        <v>68.5</v>
      </c>
      <c r="E8" s="13">
        <v>82.5</v>
      </c>
      <c r="F8" s="13">
        <v>67</v>
      </c>
      <c r="G8" s="13">
        <v>68.5</v>
      </c>
      <c r="H8" s="13">
        <v>61</v>
      </c>
      <c r="I8" s="13">
        <v>60.5</v>
      </c>
      <c r="J8" s="13">
        <v>67.5</v>
      </c>
      <c r="K8" s="13">
        <v>62.5</v>
      </c>
      <c r="L8" s="13">
        <v>69.5</v>
      </c>
    </row>
    <row r="9" spans="1:12" ht="19.5" customHeight="1">
      <c r="A9" s="13">
        <v>8</v>
      </c>
      <c r="C9" s="13">
        <v>64</v>
      </c>
      <c r="D9" s="13">
        <v>71.5</v>
      </c>
      <c r="E9" s="13">
        <v>64.5</v>
      </c>
      <c r="F9" s="13">
        <v>74.5</v>
      </c>
      <c r="G9" s="13">
        <v>67.5</v>
      </c>
      <c r="H9" s="13">
        <v>65</v>
      </c>
      <c r="I9" s="13">
        <v>71</v>
      </c>
      <c r="J9" s="13">
        <v>63.5</v>
      </c>
      <c r="K9" s="13">
        <v>58.5</v>
      </c>
      <c r="L9" s="13">
        <v>66</v>
      </c>
    </row>
    <row r="10" spans="1:12" ht="19.5" customHeight="1">
      <c r="A10" s="13">
        <v>9</v>
      </c>
      <c r="C10" s="13">
        <v>68.5</v>
      </c>
      <c r="D10" s="13">
        <v>73.5</v>
      </c>
      <c r="E10" s="13">
        <v>74</v>
      </c>
      <c r="F10" s="13">
        <v>69</v>
      </c>
      <c r="G10" s="13">
        <v>70</v>
      </c>
      <c r="H10" s="13">
        <v>62</v>
      </c>
      <c r="I10" s="13">
        <v>69</v>
      </c>
      <c r="J10" s="13">
        <v>52.5</v>
      </c>
      <c r="K10" s="13">
        <v>65</v>
      </c>
      <c r="L10" s="13">
        <v>65.5</v>
      </c>
    </row>
    <row r="11" spans="1:12" ht="19.5" customHeight="1">
      <c r="A11" s="13">
        <v>10</v>
      </c>
      <c r="C11" s="13">
        <v>69.5</v>
      </c>
      <c r="D11" s="13">
        <v>81.5</v>
      </c>
      <c r="E11" s="13">
        <v>72.5</v>
      </c>
      <c r="F11" s="13">
        <v>66.5</v>
      </c>
      <c r="G11" s="13">
        <v>71.5</v>
      </c>
      <c r="H11" s="13">
        <v>65.5</v>
      </c>
      <c r="I11" s="13">
        <v>58</v>
      </c>
      <c r="J11" s="13">
        <v>53</v>
      </c>
      <c r="K11" s="13">
        <v>68</v>
      </c>
      <c r="L11" s="13">
        <v>63</v>
      </c>
    </row>
    <row r="12" spans="1:12" ht="19.5" customHeight="1">
      <c r="A12" s="13">
        <v>11</v>
      </c>
      <c r="C12" s="13">
        <v>71</v>
      </c>
      <c r="D12" s="13">
        <v>67.5</v>
      </c>
      <c r="E12" s="13">
        <v>62.5</v>
      </c>
      <c r="F12" s="13">
        <v>68</v>
      </c>
      <c r="G12" s="13">
        <v>64</v>
      </c>
      <c r="H12" s="13">
        <v>61.5</v>
      </c>
      <c r="I12" s="13">
        <v>71.5</v>
      </c>
      <c r="J12" s="13">
        <v>68.5</v>
      </c>
      <c r="K12" s="13">
        <v>64</v>
      </c>
      <c r="L12" s="13">
        <v>60.5</v>
      </c>
    </row>
    <row r="13" spans="1:12" ht="19.5" customHeight="1">
      <c r="A13" s="13">
        <v>12</v>
      </c>
      <c r="C13" s="13">
        <v>63.5</v>
      </c>
      <c r="D13" s="13">
        <v>80</v>
      </c>
      <c r="E13" s="13">
        <v>62</v>
      </c>
      <c r="F13" s="13">
        <v>72.5</v>
      </c>
      <c r="G13" s="13">
        <v>71</v>
      </c>
      <c r="H13" s="13">
        <v>67</v>
      </c>
      <c r="I13" s="13">
        <v>65.5</v>
      </c>
      <c r="J13" s="13">
        <v>65</v>
      </c>
      <c r="K13" s="13">
        <v>63.5</v>
      </c>
      <c r="L13" s="13">
        <v>68</v>
      </c>
    </row>
    <row r="14" spans="1:12" ht="19.5" customHeight="1">
      <c r="A14" s="13">
        <v>14</v>
      </c>
      <c r="C14" s="13">
        <v>63</v>
      </c>
      <c r="D14" s="13">
        <v>72.5</v>
      </c>
      <c r="E14" s="13">
        <v>63</v>
      </c>
      <c r="F14" s="13">
        <v>70</v>
      </c>
      <c r="G14" s="13">
        <v>67</v>
      </c>
      <c r="H14" s="13">
        <v>71.5</v>
      </c>
      <c r="I14" s="13">
        <v>66.5</v>
      </c>
      <c r="J14" s="13">
        <v>64</v>
      </c>
      <c r="K14" s="13">
        <v>65.5</v>
      </c>
      <c r="L14" s="13">
        <v>66.5</v>
      </c>
    </row>
    <row r="15" spans="1:12" ht="19.5" customHeight="1">
      <c r="A15" s="13">
        <v>15</v>
      </c>
      <c r="C15" s="13">
        <v>68</v>
      </c>
      <c r="D15" s="13">
        <v>74</v>
      </c>
      <c r="E15" s="13">
        <v>63</v>
      </c>
      <c r="F15" s="13">
        <v>64.5</v>
      </c>
      <c r="G15" s="13">
        <v>74.5</v>
      </c>
      <c r="H15" s="13">
        <v>75.5</v>
      </c>
      <c r="I15" s="13">
        <v>69.5</v>
      </c>
      <c r="J15" s="13">
        <v>58</v>
      </c>
      <c r="K15" s="13">
        <v>69.5</v>
      </c>
      <c r="L15" s="13">
        <v>72.5</v>
      </c>
    </row>
    <row r="16" spans="1:12" ht="19.5" customHeight="1">
      <c r="A16" s="13">
        <v>16</v>
      </c>
      <c r="C16" s="13">
        <v>62</v>
      </c>
      <c r="D16" s="13">
        <v>68.5</v>
      </c>
      <c r="E16" s="13">
        <v>66</v>
      </c>
      <c r="F16" s="13">
        <v>67.5</v>
      </c>
      <c r="G16" s="13">
        <v>75</v>
      </c>
      <c r="H16" s="13">
        <v>64.5</v>
      </c>
      <c r="I16" s="13">
        <v>56</v>
      </c>
      <c r="J16" s="13">
        <v>70.5</v>
      </c>
      <c r="K16" s="13">
        <v>74.5</v>
      </c>
      <c r="L16" s="13">
        <v>66</v>
      </c>
    </row>
    <row r="17" spans="1:12" ht="19.5" customHeight="1">
      <c r="A17" s="13">
        <v>17</v>
      </c>
      <c r="C17" s="13">
        <v>70</v>
      </c>
      <c r="D17" s="13">
        <v>74</v>
      </c>
      <c r="E17" s="13">
        <v>67.5</v>
      </c>
      <c r="F17" s="13">
        <v>65.5</v>
      </c>
      <c r="G17" s="13">
        <v>78</v>
      </c>
      <c r="H17" s="13">
        <v>61</v>
      </c>
      <c r="I17" s="13">
        <v>62.5</v>
      </c>
      <c r="J17" s="13">
        <v>72</v>
      </c>
      <c r="K17" s="13">
        <v>66</v>
      </c>
      <c r="L17" s="13">
        <v>64</v>
      </c>
    </row>
    <row r="18" spans="1:12" ht="19.5" customHeight="1">
      <c r="A18" s="13">
        <v>13</v>
      </c>
      <c r="C18" s="13">
        <v>60</v>
      </c>
      <c r="D18" s="13">
        <v>74</v>
      </c>
      <c r="E18" s="13">
        <v>67.5</v>
      </c>
      <c r="F18" s="13">
        <v>72</v>
      </c>
      <c r="G18" s="13">
        <v>74.5</v>
      </c>
      <c r="H18" s="13">
        <v>71</v>
      </c>
      <c r="I18" s="13">
        <v>64.5</v>
      </c>
      <c r="J18" s="13">
        <v>63.5</v>
      </c>
      <c r="K18" s="13">
        <v>71</v>
      </c>
      <c r="L18" s="13">
        <v>66</v>
      </c>
    </row>
    <row r="19" spans="1:12" ht="19.5" customHeight="1">
      <c r="A19" s="13">
        <v>18</v>
      </c>
      <c r="C19" s="13">
        <v>71.5</v>
      </c>
      <c r="D19" s="13">
        <v>73.5</v>
      </c>
      <c r="E19" s="13">
        <v>71</v>
      </c>
      <c r="F19" s="13">
        <v>72</v>
      </c>
      <c r="G19" s="13">
        <v>65</v>
      </c>
      <c r="H19" s="13">
        <v>64.5</v>
      </c>
      <c r="I19" s="13">
        <v>63.5</v>
      </c>
      <c r="J19" s="13">
        <v>67</v>
      </c>
      <c r="K19" s="13">
        <v>69.5</v>
      </c>
      <c r="L19" s="13">
        <v>73.5</v>
      </c>
    </row>
    <row r="20" spans="1:12" ht="19.5" customHeight="1">
      <c r="A20" s="13">
        <v>19</v>
      </c>
      <c r="C20" s="13">
        <v>63</v>
      </c>
      <c r="D20" s="13">
        <v>73.5</v>
      </c>
      <c r="E20" s="13">
        <v>64.5</v>
      </c>
      <c r="F20" s="13">
        <v>72.5</v>
      </c>
      <c r="G20" s="13">
        <v>68</v>
      </c>
      <c r="H20" s="13">
        <v>74</v>
      </c>
      <c r="I20" s="13">
        <v>67.5</v>
      </c>
      <c r="J20" s="13">
        <v>70</v>
      </c>
      <c r="K20" s="13">
        <v>59</v>
      </c>
      <c r="L20" s="13">
        <v>64.5</v>
      </c>
    </row>
    <row r="21" spans="1:12" ht="19.5" customHeight="1">
      <c r="A21" s="13">
        <v>20</v>
      </c>
      <c r="C21" s="13">
        <v>62.5</v>
      </c>
      <c r="D21" s="13">
        <v>67.5</v>
      </c>
      <c r="E21" s="13">
        <v>70</v>
      </c>
      <c r="F21" s="13">
        <v>71.5</v>
      </c>
      <c r="G21" s="13">
        <v>67</v>
      </c>
      <c r="H21" s="13">
        <v>68.5</v>
      </c>
      <c r="I21" s="13">
        <v>70.5</v>
      </c>
      <c r="J21" s="13">
        <v>69</v>
      </c>
      <c r="K21" s="13">
        <v>69</v>
      </c>
      <c r="L21" s="13">
        <v>68.5</v>
      </c>
    </row>
    <row r="22" spans="1:12" ht="19.5" customHeight="1">
      <c r="A22" s="13">
        <v>21</v>
      </c>
      <c r="C22" s="13">
        <v>56.5</v>
      </c>
      <c r="D22" s="13">
        <v>63.5</v>
      </c>
      <c r="E22" s="13">
        <v>66.5</v>
      </c>
      <c r="F22" s="13">
        <v>86</v>
      </c>
      <c r="G22" s="13">
        <v>64</v>
      </c>
      <c r="H22" s="13">
        <v>64.5</v>
      </c>
      <c r="I22" s="13">
        <v>75</v>
      </c>
      <c r="J22" s="13">
        <v>65.5</v>
      </c>
      <c r="K22" s="13">
        <v>69.5</v>
      </c>
      <c r="L22" s="13">
        <v>65.5</v>
      </c>
    </row>
    <row r="23" spans="1:12" ht="19.5" customHeight="1">
      <c r="A23" s="13">
        <v>22</v>
      </c>
      <c r="C23" s="13">
        <v>68.5</v>
      </c>
      <c r="D23" s="13">
        <v>69</v>
      </c>
      <c r="E23" s="13">
        <v>73</v>
      </c>
      <c r="F23" s="13">
        <v>63</v>
      </c>
      <c r="G23" s="13">
        <v>68</v>
      </c>
      <c r="H23" s="13">
        <v>70</v>
      </c>
      <c r="I23" s="13">
        <v>68</v>
      </c>
      <c r="J23" s="13">
        <v>66.5</v>
      </c>
      <c r="K23" s="13">
        <v>60</v>
      </c>
      <c r="L23" s="13">
        <v>62.5</v>
      </c>
    </row>
    <row r="24" spans="1:12" ht="19.5" customHeight="1">
      <c r="A24" s="13">
        <v>23</v>
      </c>
      <c r="C24" s="13">
        <v>68</v>
      </c>
      <c r="D24" s="13">
        <v>64</v>
      </c>
      <c r="E24" s="13">
        <v>59.5</v>
      </c>
      <c r="F24" s="13">
        <v>72</v>
      </c>
      <c r="G24" s="13">
        <v>73</v>
      </c>
      <c r="H24" s="13">
        <v>76</v>
      </c>
      <c r="I24" s="13">
        <v>67.5</v>
      </c>
      <c r="J24" s="13">
        <v>67.5</v>
      </c>
      <c r="K24" s="13">
        <v>66.5</v>
      </c>
      <c r="L24" s="13">
        <v>75.5</v>
      </c>
    </row>
    <row r="25" spans="1:12" ht="19.5" customHeight="1">
      <c r="A25" s="13">
        <v>24</v>
      </c>
      <c r="C25" s="13">
        <v>65.5</v>
      </c>
      <c r="D25" s="13">
        <v>68.5</v>
      </c>
      <c r="E25" s="13">
        <v>64.5</v>
      </c>
      <c r="F25" s="13">
        <v>66</v>
      </c>
      <c r="G25" s="13">
        <v>66.5</v>
      </c>
      <c r="H25" s="13">
        <v>67</v>
      </c>
      <c r="I25" s="13">
        <v>73</v>
      </c>
      <c r="J25" s="13">
        <v>71.5</v>
      </c>
      <c r="K25" s="13">
        <v>69.5</v>
      </c>
      <c r="L25" s="13">
        <v>70</v>
      </c>
    </row>
    <row r="26" spans="1:12" ht="19.5" customHeight="1">
      <c r="A26" s="13">
        <v>25</v>
      </c>
      <c r="C26" s="13">
        <v>82</v>
      </c>
      <c r="D26" s="13">
        <v>65.5</v>
      </c>
      <c r="E26" s="13">
        <v>69.5</v>
      </c>
      <c r="F26" s="13">
        <v>64.5</v>
      </c>
      <c r="G26" s="13">
        <v>74</v>
      </c>
      <c r="H26" s="13">
        <v>65</v>
      </c>
      <c r="I26" s="13">
        <v>65.5</v>
      </c>
      <c r="J26" s="13">
        <v>74.5</v>
      </c>
      <c r="K26" s="13">
        <v>62</v>
      </c>
      <c r="L26" s="13">
        <v>61.5</v>
      </c>
    </row>
    <row r="27" spans="1:12" ht="19.5" customHeight="1">
      <c r="A27" s="13">
        <v>26</v>
      </c>
      <c r="C27" s="13">
        <v>61</v>
      </c>
      <c r="D27" s="13">
        <v>57.5</v>
      </c>
      <c r="E27" s="13">
        <v>65.5</v>
      </c>
      <c r="F27" s="13">
        <v>65.5</v>
      </c>
      <c r="G27" s="13">
        <v>68.5</v>
      </c>
      <c r="H27" s="13">
        <v>65.5</v>
      </c>
      <c r="I27" s="13">
        <v>76</v>
      </c>
      <c r="J27" s="13">
        <v>66</v>
      </c>
      <c r="K27" s="13">
        <v>66</v>
      </c>
      <c r="L27" s="13">
        <v>70.5</v>
      </c>
    </row>
    <row r="28" spans="1:12" ht="19.5" customHeight="1">
      <c r="A28" s="13">
        <v>27</v>
      </c>
      <c r="C28" s="13">
        <v>69</v>
      </c>
      <c r="D28" s="13">
        <v>56.5</v>
      </c>
      <c r="E28" s="13">
        <v>71</v>
      </c>
      <c r="F28" s="13">
        <v>67</v>
      </c>
      <c r="G28" s="13">
        <v>70</v>
      </c>
      <c r="H28" s="13">
        <v>68.5</v>
      </c>
      <c r="I28" s="13">
        <v>68</v>
      </c>
      <c r="J28" s="13">
        <v>59</v>
      </c>
      <c r="K28" s="13">
        <v>75</v>
      </c>
      <c r="L28" s="13">
        <v>71.5</v>
      </c>
    </row>
    <row r="29" spans="1:12" ht="19.5" customHeight="1">
      <c r="A29" s="31" t="s">
        <v>34</v>
      </c>
      <c r="C29" s="94"/>
      <c r="D29" s="94"/>
      <c r="E29" s="13">
        <v>60.5</v>
      </c>
      <c r="F29" s="94"/>
      <c r="G29" s="94"/>
      <c r="H29" s="94"/>
      <c r="I29" s="13">
        <v>65.5</v>
      </c>
      <c r="J29" s="94"/>
      <c r="K29" s="94"/>
      <c r="L29" s="94"/>
    </row>
    <row r="30" spans="1:12" ht="19.5" customHeight="1">
      <c r="A30" s="31" t="s">
        <v>34</v>
      </c>
      <c r="C30" s="94"/>
      <c r="D30" s="94"/>
      <c r="E30" s="94"/>
      <c r="F30" s="94"/>
      <c r="G30" s="13">
        <v>75.5</v>
      </c>
      <c r="H30" s="94"/>
      <c r="I30" s="13">
        <v>51</v>
      </c>
      <c r="J30" s="94"/>
      <c r="K30" s="94"/>
      <c r="L30" s="94"/>
    </row>
    <row r="31" spans="1:12" ht="19.5" customHeight="1">
      <c r="A31" s="31" t="s">
        <v>34</v>
      </c>
      <c r="C31" s="94"/>
      <c r="D31" s="13">
        <v>64.5</v>
      </c>
      <c r="E31" s="94"/>
      <c r="F31" s="94"/>
      <c r="G31" s="13">
        <v>72</v>
      </c>
      <c r="H31" s="94"/>
      <c r="I31" s="94"/>
      <c r="J31" s="94"/>
      <c r="K31" s="94"/>
      <c r="L31" s="94"/>
    </row>
    <row r="32" spans="1:12" ht="19.5" customHeight="1">
      <c r="A32" s="31" t="s">
        <v>34</v>
      </c>
      <c r="C32" s="94"/>
      <c r="D32" s="94"/>
      <c r="E32" s="94"/>
      <c r="F32" s="13">
        <v>64</v>
      </c>
      <c r="G32" s="13">
        <v>65.5</v>
      </c>
      <c r="H32" s="94"/>
      <c r="I32" s="94"/>
      <c r="J32" s="94"/>
      <c r="K32" s="94"/>
      <c r="L32" s="94"/>
    </row>
    <row r="33" spans="1:12" ht="19.5" customHeight="1">
      <c r="A33" s="31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ht="12.75">
      <c r="C34" s="14"/>
      <c r="D34" s="14"/>
      <c r="E34" s="14"/>
      <c r="F34" s="14"/>
      <c r="G34" s="14"/>
      <c r="H34" s="1"/>
      <c r="I34" s="14"/>
      <c r="J34" s="1"/>
      <c r="K34" s="14"/>
      <c r="L34" s="14"/>
    </row>
    <row r="35" spans="3:12" ht="12.75">
      <c r="C35" s="14"/>
      <c r="D35" s="14"/>
      <c r="E35" s="14"/>
      <c r="F35" s="14"/>
      <c r="G35" s="14"/>
      <c r="H35" s="1"/>
      <c r="I35" s="14"/>
      <c r="J35" s="1"/>
      <c r="K35" s="14"/>
      <c r="L35" s="14"/>
    </row>
    <row r="36" spans="1:12" s="16" customFormat="1" ht="19.5" customHeight="1">
      <c r="A36" s="11" t="s">
        <v>5</v>
      </c>
      <c r="B36" s="15"/>
      <c r="C36" s="11">
        <f aca="true" t="shared" si="0" ref="C36:J36">SUM(C2:C32)</f>
        <v>1768.5</v>
      </c>
      <c r="D36" s="11">
        <f t="shared" si="0"/>
        <v>1944</v>
      </c>
      <c r="E36" s="11">
        <f t="shared" si="0"/>
        <v>1919.5</v>
      </c>
      <c r="F36" s="11">
        <f t="shared" si="0"/>
        <v>1928.5</v>
      </c>
      <c r="G36" s="11">
        <f t="shared" si="0"/>
        <v>2059.5</v>
      </c>
      <c r="H36" s="11">
        <f t="shared" si="0"/>
        <v>1811.5</v>
      </c>
      <c r="I36" s="11">
        <f>SUM(I2:I32)</f>
        <v>1928</v>
      </c>
      <c r="J36" s="11">
        <f t="shared" si="0"/>
        <v>1776.5</v>
      </c>
      <c r="K36" s="11">
        <f>SUM(K2:K32)</f>
        <v>1827</v>
      </c>
      <c r="L36" s="11">
        <f>SUM(L2:L32)</f>
        <v>1823</v>
      </c>
    </row>
    <row r="40" spans="1:12" s="16" customFormat="1" ht="19.5" customHeight="1">
      <c r="A40" s="32" t="s">
        <v>28</v>
      </c>
      <c r="B40" s="33"/>
      <c r="C40" s="32">
        <f>SUM(C2:C28)</f>
        <v>1768.5</v>
      </c>
      <c r="D40" s="32">
        <f>SUM(D2:D28)</f>
        <v>1879.5</v>
      </c>
      <c r="E40" s="32">
        <f aca="true" t="shared" si="1" ref="E40:L40">SUM(E2:E28)</f>
        <v>1859</v>
      </c>
      <c r="F40" s="32">
        <f>SUM(F2:F28)</f>
        <v>1864.5</v>
      </c>
      <c r="G40" s="32">
        <f t="shared" si="1"/>
        <v>1846.5</v>
      </c>
      <c r="H40" s="32">
        <f>SUM(H2:H28)</f>
        <v>1811.5</v>
      </c>
      <c r="I40" s="32">
        <f>SUM(I2:I28)</f>
        <v>1811.5</v>
      </c>
      <c r="J40" s="32">
        <f t="shared" si="1"/>
        <v>1776.5</v>
      </c>
      <c r="K40" s="32">
        <f t="shared" si="1"/>
        <v>1827</v>
      </c>
      <c r="L40" s="32">
        <f t="shared" si="1"/>
        <v>1823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workbookViewId="0" topLeftCell="A1">
      <pane ySplit="1" topLeftCell="BM2" activePane="bottomLeft" state="frozen"/>
      <selection pane="topLeft" activeCell="A1" sqref="A1:A3"/>
      <selection pane="bottomLeft" activeCell="A1" sqref="A1"/>
    </sheetView>
  </sheetViews>
  <sheetFormatPr defaultColWidth="9.140625" defaultRowHeight="12.75"/>
  <cols>
    <col min="1" max="1" width="5.421875" style="10" customWidth="1"/>
    <col min="2" max="2" width="1.7109375" style="9" customWidth="1"/>
    <col min="3" max="6" width="12.7109375" style="9" customWidth="1"/>
    <col min="7" max="7" width="12.7109375" style="0" customWidth="1"/>
    <col min="8" max="12" width="12.7109375" style="9" customWidth="1"/>
  </cols>
  <sheetData>
    <row r="1" spans="1:12" ht="33" customHeight="1">
      <c r="A1" s="11" t="s">
        <v>4</v>
      </c>
      <c r="C1" s="11" t="s">
        <v>29</v>
      </c>
      <c r="D1" s="11" t="s">
        <v>35</v>
      </c>
      <c r="E1" s="11" t="s">
        <v>36</v>
      </c>
      <c r="F1" s="11" t="s">
        <v>50</v>
      </c>
      <c r="G1" s="11" t="s">
        <v>38</v>
      </c>
      <c r="H1" s="11" t="s">
        <v>41</v>
      </c>
      <c r="I1" s="41" t="s">
        <v>53</v>
      </c>
      <c r="J1" s="11" t="s">
        <v>54</v>
      </c>
      <c r="K1" s="11" t="s">
        <v>56</v>
      </c>
      <c r="L1" s="11" t="s">
        <v>26</v>
      </c>
    </row>
    <row r="2" spans="1:12" ht="19.5" customHeight="1">
      <c r="A2" s="13">
        <v>1</v>
      </c>
      <c r="C2" s="13">
        <v>77.5</v>
      </c>
      <c r="D2" s="13">
        <v>73</v>
      </c>
      <c r="E2" s="13">
        <v>63</v>
      </c>
      <c r="F2" s="13">
        <v>67.5</v>
      </c>
      <c r="G2" s="13">
        <v>62.5</v>
      </c>
      <c r="H2" s="13">
        <v>63.5</v>
      </c>
      <c r="I2" s="13">
        <v>71.5</v>
      </c>
      <c r="J2" s="13">
        <v>71</v>
      </c>
      <c r="K2" s="13">
        <v>68.5</v>
      </c>
      <c r="L2" s="13">
        <v>70.5</v>
      </c>
    </row>
    <row r="3" spans="1:12" ht="19.5" customHeight="1">
      <c r="A3" s="13">
        <v>2</v>
      </c>
      <c r="C3" s="13">
        <v>59.5</v>
      </c>
      <c r="D3" s="13">
        <v>66.5</v>
      </c>
      <c r="E3" s="13">
        <v>61.5</v>
      </c>
      <c r="F3" s="13">
        <v>66</v>
      </c>
      <c r="G3" s="13">
        <v>63</v>
      </c>
      <c r="H3" s="13">
        <v>65.5</v>
      </c>
      <c r="I3" s="13">
        <v>70.5</v>
      </c>
      <c r="J3" s="13">
        <v>72.5</v>
      </c>
      <c r="K3" s="13">
        <v>72</v>
      </c>
      <c r="L3" s="13">
        <v>65</v>
      </c>
    </row>
    <row r="4" spans="1:12" ht="19.5" customHeight="1">
      <c r="A4" s="13">
        <v>3</v>
      </c>
      <c r="C4" s="13">
        <v>64.5</v>
      </c>
      <c r="D4" s="13">
        <v>68.5</v>
      </c>
      <c r="E4" s="13">
        <v>68.5</v>
      </c>
      <c r="F4" s="13">
        <v>56.5</v>
      </c>
      <c r="G4" s="13">
        <v>69.5</v>
      </c>
      <c r="H4" s="13">
        <v>64</v>
      </c>
      <c r="I4" s="13">
        <v>70</v>
      </c>
      <c r="J4" s="13">
        <v>70.5</v>
      </c>
      <c r="K4" s="13">
        <v>62.5</v>
      </c>
      <c r="L4" s="13">
        <v>64.5</v>
      </c>
    </row>
    <row r="5" spans="1:12" ht="19.5" customHeight="1">
      <c r="A5" s="13">
        <v>4</v>
      </c>
      <c r="C5" s="13">
        <v>80.5</v>
      </c>
      <c r="D5" s="13">
        <v>65</v>
      </c>
      <c r="E5" s="13">
        <v>66</v>
      </c>
      <c r="F5" s="13">
        <v>80</v>
      </c>
      <c r="G5" s="13">
        <v>64</v>
      </c>
      <c r="H5" s="13">
        <v>73.5</v>
      </c>
      <c r="I5" s="13">
        <v>62</v>
      </c>
      <c r="J5" s="13">
        <v>73</v>
      </c>
      <c r="K5" s="13">
        <v>61.5</v>
      </c>
      <c r="L5" s="13">
        <v>59.5</v>
      </c>
    </row>
    <row r="6" spans="1:12" ht="19.5" customHeight="1">
      <c r="A6" s="13">
        <v>5</v>
      </c>
      <c r="C6" s="13">
        <v>72.5</v>
      </c>
      <c r="D6" s="13">
        <v>78.5</v>
      </c>
      <c r="E6" s="13">
        <v>70.5</v>
      </c>
      <c r="F6" s="13">
        <v>69.5</v>
      </c>
      <c r="G6" s="13">
        <v>66.5</v>
      </c>
      <c r="H6" s="13">
        <v>62</v>
      </c>
      <c r="I6" s="13">
        <v>67</v>
      </c>
      <c r="J6" s="13">
        <v>60.5</v>
      </c>
      <c r="K6" s="13">
        <v>71</v>
      </c>
      <c r="L6" s="13">
        <v>74</v>
      </c>
    </row>
    <row r="7" spans="1:12" ht="19.5" customHeight="1">
      <c r="A7" s="13">
        <v>6</v>
      </c>
      <c r="C7" s="13">
        <v>71</v>
      </c>
      <c r="D7" s="13">
        <v>71</v>
      </c>
      <c r="E7" s="13">
        <v>63</v>
      </c>
      <c r="F7" s="13">
        <v>68</v>
      </c>
      <c r="G7" s="13">
        <v>70</v>
      </c>
      <c r="H7" s="13">
        <v>73.5</v>
      </c>
      <c r="I7" s="13">
        <v>75</v>
      </c>
      <c r="J7" s="13">
        <v>55.5</v>
      </c>
      <c r="K7" s="13">
        <v>72.5</v>
      </c>
      <c r="L7" s="13">
        <v>65</v>
      </c>
    </row>
    <row r="8" spans="1:12" ht="19.5" customHeight="1">
      <c r="A8" s="13">
        <v>7</v>
      </c>
      <c r="C8" s="13">
        <v>65</v>
      </c>
      <c r="D8" s="13">
        <v>61</v>
      </c>
      <c r="E8" s="13">
        <v>68.5</v>
      </c>
      <c r="F8" s="13">
        <v>60.5</v>
      </c>
      <c r="G8" s="13">
        <v>82.5</v>
      </c>
      <c r="H8" s="13">
        <v>68.5</v>
      </c>
      <c r="I8" s="13">
        <v>67</v>
      </c>
      <c r="J8" s="13">
        <v>67.5</v>
      </c>
      <c r="K8" s="13">
        <v>69.5</v>
      </c>
      <c r="L8" s="13">
        <v>62.5</v>
      </c>
    </row>
    <row r="9" spans="1:12" ht="19.5" customHeight="1">
      <c r="A9" s="13">
        <v>8</v>
      </c>
      <c r="C9" s="13">
        <v>64.5</v>
      </c>
      <c r="D9" s="13">
        <v>67.5</v>
      </c>
      <c r="E9" s="13">
        <v>64</v>
      </c>
      <c r="F9" s="13">
        <v>65</v>
      </c>
      <c r="G9" s="13">
        <v>71.5</v>
      </c>
      <c r="H9" s="13">
        <v>74.5</v>
      </c>
      <c r="I9" s="13">
        <v>66</v>
      </c>
      <c r="J9" s="13">
        <v>58.5</v>
      </c>
      <c r="K9" s="13">
        <v>63.5</v>
      </c>
      <c r="L9" s="13">
        <v>71</v>
      </c>
    </row>
    <row r="10" spans="1:12" ht="19.5" customHeight="1">
      <c r="A10" s="13">
        <v>9</v>
      </c>
      <c r="C10" s="13">
        <v>73.5</v>
      </c>
      <c r="D10" s="13">
        <v>68.5</v>
      </c>
      <c r="E10" s="13">
        <v>65</v>
      </c>
      <c r="F10" s="13">
        <v>65.5</v>
      </c>
      <c r="G10" s="13">
        <v>62</v>
      </c>
      <c r="H10" s="13">
        <v>70</v>
      </c>
      <c r="I10" s="13">
        <v>52.5</v>
      </c>
      <c r="J10" s="13">
        <v>69</v>
      </c>
      <c r="K10" s="13">
        <v>74</v>
      </c>
      <c r="L10" s="13">
        <v>69</v>
      </c>
    </row>
    <row r="11" spans="1:12" ht="19.5" customHeight="1">
      <c r="A11" s="13">
        <v>10</v>
      </c>
      <c r="C11" s="13">
        <v>65.5</v>
      </c>
      <c r="D11" s="13">
        <v>68</v>
      </c>
      <c r="E11" s="13">
        <v>58</v>
      </c>
      <c r="F11" s="13">
        <v>71.5</v>
      </c>
      <c r="G11" s="13">
        <v>66.5</v>
      </c>
      <c r="H11" s="13">
        <v>69.5</v>
      </c>
      <c r="I11" s="13">
        <v>72.5</v>
      </c>
      <c r="J11" s="13">
        <v>63</v>
      </c>
      <c r="K11" s="13">
        <v>81.5</v>
      </c>
      <c r="L11" s="13">
        <v>53</v>
      </c>
    </row>
    <row r="12" spans="1:12" ht="19.5" customHeight="1">
      <c r="A12" s="13">
        <v>11</v>
      </c>
      <c r="C12" s="13">
        <v>64</v>
      </c>
      <c r="D12" s="13">
        <v>71.5</v>
      </c>
      <c r="E12" s="13">
        <v>60.5</v>
      </c>
      <c r="F12" s="13">
        <v>68.5</v>
      </c>
      <c r="G12" s="13">
        <v>71</v>
      </c>
      <c r="H12" s="13">
        <v>64</v>
      </c>
      <c r="I12" s="13">
        <v>67.5</v>
      </c>
      <c r="J12" s="13">
        <v>68</v>
      </c>
      <c r="K12" s="13">
        <v>61.5</v>
      </c>
      <c r="L12" s="13">
        <v>62.5</v>
      </c>
    </row>
    <row r="13" spans="1:12" ht="19.5" customHeight="1">
      <c r="A13" s="13">
        <v>12</v>
      </c>
      <c r="C13" s="13">
        <v>72.5</v>
      </c>
      <c r="D13" s="13">
        <v>68</v>
      </c>
      <c r="E13" s="13">
        <v>65</v>
      </c>
      <c r="F13" s="13">
        <v>63.5</v>
      </c>
      <c r="G13" s="13">
        <v>63.5</v>
      </c>
      <c r="H13" s="13">
        <v>65.5</v>
      </c>
      <c r="I13" s="13">
        <v>67</v>
      </c>
      <c r="J13" s="13">
        <v>62</v>
      </c>
      <c r="K13" s="13">
        <v>71</v>
      </c>
      <c r="L13" s="13">
        <v>80</v>
      </c>
    </row>
    <row r="14" spans="1:12" ht="19.5" customHeight="1">
      <c r="A14" s="13">
        <v>14</v>
      </c>
      <c r="C14" s="13">
        <v>66.5</v>
      </c>
      <c r="D14" s="13">
        <v>63</v>
      </c>
      <c r="E14" s="13">
        <v>72.5</v>
      </c>
      <c r="F14" s="13">
        <v>65.5</v>
      </c>
      <c r="G14" s="13">
        <v>66.5</v>
      </c>
      <c r="H14" s="13">
        <v>64</v>
      </c>
      <c r="I14" s="13">
        <v>63</v>
      </c>
      <c r="J14" s="13">
        <v>71.5</v>
      </c>
      <c r="K14" s="13">
        <v>70</v>
      </c>
      <c r="L14" s="13">
        <v>67</v>
      </c>
    </row>
    <row r="15" spans="1:12" ht="19.5" customHeight="1">
      <c r="A15" s="13">
        <v>15</v>
      </c>
      <c r="C15" s="13">
        <v>68</v>
      </c>
      <c r="D15" s="13">
        <v>64.5</v>
      </c>
      <c r="E15" s="13">
        <v>75.5</v>
      </c>
      <c r="F15" s="13">
        <v>74</v>
      </c>
      <c r="G15" s="13">
        <v>58</v>
      </c>
      <c r="H15" s="13">
        <v>63</v>
      </c>
      <c r="I15" s="13">
        <v>69.5</v>
      </c>
      <c r="J15" s="13">
        <v>74.5</v>
      </c>
      <c r="K15" s="13">
        <v>69.5</v>
      </c>
      <c r="L15" s="13">
        <v>72.5</v>
      </c>
    </row>
    <row r="16" spans="1:12" ht="19.5" customHeight="1">
      <c r="A16" s="13">
        <v>16</v>
      </c>
      <c r="C16" s="13">
        <v>70.5</v>
      </c>
      <c r="D16" s="13">
        <v>64.5</v>
      </c>
      <c r="E16" s="13">
        <v>75</v>
      </c>
      <c r="F16" s="13">
        <v>56</v>
      </c>
      <c r="G16" s="13">
        <v>66</v>
      </c>
      <c r="H16" s="13">
        <v>68.5</v>
      </c>
      <c r="I16" s="13">
        <v>67.5</v>
      </c>
      <c r="J16" s="13">
        <v>62</v>
      </c>
      <c r="K16" s="13">
        <v>66</v>
      </c>
      <c r="L16" s="13">
        <v>74.5</v>
      </c>
    </row>
    <row r="17" spans="1:12" ht="19.5" customHeight="1">
      <c r="A17" s="13">
        <v>17</v>
      </c>
      <c r="C17" s="13">
        <v>67.5</v>
      </c>
      <c r="D17" s="13">
        <v>78</v>
      </c>
      <c r="E17" s="13">
        <v>70</v>
      </c>
      <c r="F17" s="13">
        <v>61</v>
      </c>
      <c r="G17" s="13">
        <v>74</v>
      </c>
      <c r="H17" s="13">
        <v>65.5</v>
      </c>
      <c r="I17" s="13">
        <v>64</v>
      </c>
      <c r="J17" s="13">
        <v>66</v>
      </c>
      <c r="K17" s="13">
        <v>72</v>
      </c>
      <c r="L17" s="13">
        <v>62.5</v>
      </c>
    </row>
    <row r="18" spans="1:12" ht="19.5" customHeight="1">
      <c r="A18" s="13">
        <v>13</v>
      </c>
      <c r="C18" s="13">
        <v>71</v>
      </c>
      <c r="D18" s="13">
        <v>63.5</v>
      </c>
      <c r="E18" s="13">
        <v>72</v>
      </c>
      <c r="F18" s="13">
        <v>67.5</v>
      </c>
      <c r="G18" s="13">
        <v>64.5</v>
      </c>
      <c r="H18" s="13">
        <v>66</v>
      </c>
      <c r="I18" s="13">
        <v>74.5</v>
      </c>
      <c r="J18" s="13">
        <v>74</v>
      </c>
      <c r="K18" s="13">
        <v>60</v>
      </c>
      <c r="L18" s="13">
        <v>71</v>
      </c>
    </row>
    <row r="19" spans="1:12" ht="19.5" customHeight="1">
      <c r="A19" s="13">
        <v>18</v>
      </c>
      <c r="C19" s="13">
        <v>73.5</v>
      </c>
      <c r="D19" s="13">
        <v>71.5</v>
      </c>
      <c r="E19" s="13">
        <v>69.5</v>
      </c>
      <c r="F19" s="13">
        <v>73.5</v>
      </c>
      <c r="G19" s="13">
        <v>64.5</v>
      </c>
      <c r="H19" s="13">
        <v>65</v>
      </c>
      <c r="I19" s="13">
        <v>67</v>
      </c>
      <c r="J19" s="13">
        <v>63.5</v>
      </c>
      <c r="K19" s="13">
        <v>71</v>
      </c>
      <c r="L19" s="13">
        <v>72</v>
      </c>
    </row>
    <row r="20" spans="1:12" ht="19.5" customHeight="1">
      <c r="A20" s="13">
        <v>19</v>
      </c>
      <c r="C20" s="13">
        <v>74</v>
      </c>
      <c r="D20" s="13">
        <v>59</v>
      </c>
      <c r="E20" s="13">
        <v>67.5</v>
      </c>
      <c r="F20" s="13">
        <v>68</v>
      </c>
      <c r="G20" s="13">
        <v>72.5</v>
      </c>
      <c r="H20" s="13">
        <v>63</v>
      </c>
      <c r="I20" s="13">
        <v>64.5</v>
      </c>
      <c r="J20" s="13">
        <v>64.5</v>
      </c>
      <c r="K20" s="13">
        <v>73.5</v>
      </c>
      <c r="L20" s="13">
        <v>70</v>
      </c>
    </row>
    <row r="21" spans="1:12" ht="19.5" customHeight="1">
      <c r="A21" s="13">
        <v>20</v>
      </c>
      <c r="C21" s="13">
        <v>67</v>
      </c>
      <c r="D21" s="13">
        <v>70.5</v>
      </c>
      <c r="E21" s="13">
        <v>68.5</v>
      </c>
      <c r="F21" s="13">
        <v>69</v>
      </c>
      <c r="G21" s="13">
        <v>62.5</v>
      </c>
      <c r="H21" s="13">
        <v>69</v>
      </c>
      <c r="I21" s="13">
        <v>67.5</v>
      </c>
      <c r="J21" s="13">
        <v>71.5</v>
      </c>
      <c r="K21" s="13">
        <v>68.5</v>
      </c>
      <c r="L21" s="13">
        <v>70</v>
      </c>
    </row>
    <row r="22" spans="1:12" ht="19.5" customHeight="1">
      <c r="A22" s="13">
        <v>21</v>
      </c>
      <c r="C22" s="13">
        <v>86</v>
      </c>
      <c r="D22" s="13">
        <v>65.5</v>
      </c>
      <c r="E22" s="13">
        <v>65.5</v>
      </c>
      <c r="F22" s="13">
        <v>56.5</v>
      </c>
      <c r="G22" s="13">
        <v>69.5</v>
      </c>
      <c r="H22" s="13">
        <v>75</v>
      </c>
      <c r="I22" s="13">
        <v>64.5</v>
      </c>
      <c r="J22" s="13">
        <v>66.5</v>
      </c>
      <c r="K22" s="13">
        <v>64</v>
      </c>
      <c r="L22" s="13">
        <v>63.5</v>
      </c>
    </row>
    <row r="23" spans="1:12" ht="19.5" customHeight="1">
      <c r="A23" s="13">
        <v>22</v>
      </c>
      <c r="C23" s="13">
        <v>60</v>
      </c>
      <c r="D23" s="13">
        <v>66.5</v>
      </c>
      <c r="E23" s="13">
        <v>63</v>
      </c>
      <c r="F23" s="13">
        <v>73</v>
      </c>
      <c r="G23" s="13">
        <v>68</v>
      </c>
      <c r="H23" s="13">
        <v>62.5</v>
      </c>
      <c r="I23" s="13">
        <v>68</v>
      </c>
      <c r="J23" s="13">
        <v>69</v>
      </c>
      <c r="K23" s="13">
        <v>68.5</v>
      </c>
      <c r="L23" s="13">
        <v>70</v>
      </c>
    </row>
    <row r="24" spans="1:12" ht="19.5" customHeight="1">
      <c r="A24" s="13">
        <v>23</v>
      </c>
      <c r="C24" s="13">
        <v>67.5</v>
      </c>
      <c r="D24" s="13">
        <v>59.5</v>
      </c>
      <c r="E24" s="13">
        <v>64</v>
      </c>
      <c r="F24" s="13">
        <v>66.5</v>
      </c>
      <c r="G24" s="13">
        <v>75.5</v>
      </c>
      <c r="H24" s="13">
        <v>67.5</v>
      </c>
      <c r="I24" s="13">
        <v>68</v>
      </c>
      <c r="J24" s="13">
        <v>76</v>
      </c>
      <c r="K24" s="13">
        <v>72</v>
      </c>
      <c r="L24" s="13">
        <v>73</v>
      </c>
    </row>
    <row r="25" spans="1:12" ht="19.5" customHeight="1">
      <c r="A25" s="13">
        <v>24</v>
      </c>
      <c r="C25" s="13">
        <v>70</v>
      </c>
      <c r="D25" s="13">
        <v>66</v>
      </c>
      <c r="E25" s="13">
        <v>67</v>
      </c>
      <c r="F25" s="13">
        <v>68.5</v>
      </c>
      <c r="G25" s="13">
        <v>71.5</v>
      </c>
      <c r="H25" s="13">
        <v>64.5</v>
      </c>
      <c r="I25" s="13">
        <v>69.5</v>
      </c>
      <c r="J25" s="13">
        <v>66.5</v>
      </c>
      <c r="K25" s="13">
        <v>73</v>
      </c>
      <c r="L25" s="13">
        <v>65.5</v>
      </c>
    </row>
    <row r="26" spans="1:12" ht="19.5" customHeight="1">
      <c r="A26" s="13">
        <v>25</v>
      </c>
      <c r="C26" s="13">
        <v>74.5</v>
      </c>
      <c r="D26" s="13">
        <v>65</v>
      </c>
      <c r="E26" s="13">
        <v>74</v>
      </c>
      <c r="F26" s="13">
        <v>65.5</v>
      </c>
      <c r="G26" s="13">
        <v>69.5</v>
      </c>
      <c r="H26" s="13">
        <v>65.5</v>
      </c>
      <c r="I26" s="13">
        <v>64.5</v>
      </c>
      <c r="J26" s="13">
        <v>82</v>
      </c>
      <c r="K26" s="13">
        <v>61.5</v>
      </c>
      <c r="L26" s="13">
        <v>62</v>
      </c>
    </row>
    <row r="27" spans="1:12" ht="19.5" customHeight="1">
      <c r="A27" s="13">
        <v>26</v>
      </c>
      <c r="C27" s="13">
        <v>65.5</v>
      </c>
      <c r="D27" s="13">
        <v>68.5</v>
      </c>
      <c r="E27" s="13">
        <v>61</v>
      </c>
      <c r="F27" s="13">
        <v>65.5</v>
      </c>
      <c r="G27" s="13">
        <v>57.5</v>
      </c>
      <c r="H27" s="13">
        <v>65.5</v>
      </c>
      <c r="I27" s="13">
        <v>70.5</v>
      </c>
      <c r="J27" s="13">
        <v>66</v>
      </c>
      <c r="K27" s="13">
        <v>66</v>
      </c>
      <c r="L27" s="13">
        <v>76</v>
      </c>
    </row>
    <row r="28" spans="1:12" ht="19.5" customHeight="1">
      <c r="A28" s="13">
        <v>27</v>
      </c>
      <c r="C28" s="13">
        <v>56.5</v>
      </c>
      <c r="D28" s="13">
        <v>69</v>
      </c>
      <c r="E28" s="13">
        <v>75</v>
      </c>
      <c r="F28" s="13">
        <v>71.5</v>
      </c>
      <c r="G28" s="13">
        <v>68.5</v>
      </c>
      <c r="H28" s="13">
        <v>70</v>
      </c>
      <c r="I28" s="13">
        <v>59</v>
      </c>
      <c r="J28" s="13">
        <v>68</v>
      </c>
      <c r="K28" s="13">
        <v>71</v>
      </c>
      <c r="L28" s="13">
        <v>67</v>
      </c>
    </row>
    <row r="29" spans="1:12" ht="19.5" customHeight="1">
      <c r="A29" s="31" t="s">
        <v>34</v>
      </c>
      <c r="C29" s="94"/>
      <c r="D29" s="94"/>
      <c r="E29" s="13">
        <v>65.5</v>
      </c>
      <c r="F29" s="94"/>
      <c r="G29" s="94"/>
      <c r="H29" s="94"/>
      <c r="I29" s="13">
        <v>60.5</v>
      </c>
      <c r="J29" s="94"/>
      <c r="K29" s="94"/>
      <c r="L29" s="94"/>
    </row>
    <row r="30" spans="1:12" ht="19.5" customHeight="1">
      <c r="A30" s="31" t="s">
        <v>34</v>
      </c>
      <c r="C30" s="94"/>
      <c r="D30" s="94"/>
      <c r="E30" s="94"/>
      <c r="F30" s="94"/>
      <c r="G30" s="13">
        <v>51</v>
      </c>
      <c r="H30" s="94"/>
      <c r="I30" s="13">
        <v>75.5</v>
      </c>
      <c r="J30" s="94"/>
      <c r="K30" s="94"/>
      <c r="L30" s="94"/>
    </row>
    <row r="31" spans="1:12" ht="19.5" customHeight="1">
      <c r="A31" s="31" t="s">
        <v>34</v>
      </c>
      <c r="C31" s="94"/>
      <c r="D31" s="13">
        <v>72</v>
      </c>
      <c r="E31" s="94"/>
      <c r="F31" s="94"/>
      <c r="G31" s="13">
        <v>64.5</v>
      </c>
      <c r="H31" s="94"/>
      <c r="I31" s="94"/>
      <c r="J31" s="94"/>
      <c r="K31" s="94"/>
      <c r="L31" s="94"/>
    </row>
    <row r="32" spans="1:12" ht="19.5" customHeight="1">
      <c r="A32" s="31" t="s">
        <v>34</v>
      </c>
      <c r="C32" s="94"/>
      <c r="D32" s="94"/>
      <c r="E32" s="94"/>
      <c r="F32" s="13">
        <v>65.5</v>
      </c>
      <c r="G32" s="13">
        <v>64</v>
      </c>
      <c r="H32" s="94"/>
      <c r="I32" s="94"/>
      <c r="J32" s="94"/>
      <c r="K32" s="94"/>
      <c r="L32" s="94"/>
    </row>
    <row r="33" spans="1:12" ht="19.5" customHeight="1">
      <c r="A33" s="31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2.75">
      <c r="A34" s="14"/>
      <c r="C34" s="14"/>
      <c r="D34" s="14"/>
      <c r="E34" s="14"/>
      <c r="F34" s="14"/>
      <c r="G34" s="14"/>
      <c r="H34" s="1"/>
      <c r="I34" s="14"/>
      <c r="J34" s="1"/>
      <c r="K34" s="14"/>
      <c r="L34" s="14"/>
    </row>
    <row r="35" spans="1:12" ht="12.75">
      <c r="A35" s="14"/>
      <c r="C35" s="14"/>
      <c r="D35" s="14"/>
      <c r="E35" s="14"/>
      <c r="F35" s="14"/>
      <c r="G35" s="14"/>
      <c r="H35" s="1"/>
      <c r="I35" s="14"/>
      <c r="J35" s="1"/>
      <c r="K35" s="14"/>
      <c r="L35" s="14"/>
    </row>
    <row r="36" spans="1:12" s="16" customFormat="1" ht="19.5" customHeight="1">
      <c r="A36" s="11" t="s">
        <v>5</v>
      </c>
      <c r="B36" s="15"/>
      <c r="C36" s="11">
        <f>SUM(C2:C32)</f>
        <v>1868.5</v>
      </c>
      <c r="D36" s="11">
        <f aca="true" t="shared" si="0" ref="D36:L36">SUM(D2:D32)</f>
        <v>1893.5</v>
      </c>
      <c r="E36" s="11">
        <f t="shared" si="0"/>
        <v>1879</v>
      </c>
      <c r="F36" s="11">
        <f>SUM(F2:F32)</f>
        <v>1869</v>
      </c>
      <c r="G36" s="11">
        <f>SUM(G2:G32)</f>
        <v>2000.5</v>
      </c>
      <c r="H36" s="11">
        <f>SUM(H2:H32)</f>
        <v>1808.5</v>
      </c>
      <c r="I36" s="11">
        <f>SUM(I2:I32)</f>
        <v>1946</v>
      </c>
      <c r="J36" s="11">
        <f t="shared" si="0"/>
        <v>1832.5</v>
      </c>
      <c r="K36" s="11">
        <f t="shared" si="0"/>
        <v>1855.5</v>
      </c>
      <c r="L36" s="11">
        <f t="shared" si="0"/>
        <v>1833</v>
      </c>
    </row>
    <row r="37" spans="1:10" ht="12.75">
      <c r="A37" s="14"/>
      <c r="G37" s="9"/>
      <c r="H37"/>
      <c r="J37"/>
    </row>
    <row r="38" spans="1:10" ht="12.75">
      <c r="A38" s="14"/>
      <c r="G38" s="9"/>
      <c r="H38"/>
      <c r="J38"/>
    </row>
    <row r="39" spans="1:10" ht="12.75">
      <c r="A39" s="14"/>
      <c r="G39" s="9"/>
      <c r="H39"/>
      <c r="J39"/>
    </row>
    <row r="40" spans="1:12" s="16" customFormat="1" ht="19.5" customHeight="1">
      <c r="A40" s="32" t="s">
        <v>28</v>
      </c>
      <c r="B40" s="33"/>
      <c r="C40" s="32">
        <f>SUM(C2:C28)</f>
        <v>1868.5</v>
      </c>
      <c r="D40" s="32">
        <f aca="true" t="shared" si="1" ref="D40:L40">SUM(D2:D28)</f>
        <v>1821.5</v>
      </c>
      <c r="E40" s="32">
        <f t="shared" si="1"/>
        <v>1813.5</v>
      </c>
      <c r="F40" s="32">
        <f>SUM(F2:F28)</f>
        <v>1803.5</v>
      </c>
      <c r="G40" s="32">
        <f t="shared" si="1"/>
        <v>1821</v>
      </c>
      <c r="H40" s="32">
        <f>SUM(H2:H28)</f>
        <v>1808.5</v>
      </c>
      <c r="I40" s="32">
        <f>SUM(I2:I28)</f>
        <v>1810</v>
      </c>
      <c r="J40" s="32">
        <f t="shared" si="1"/>
        <v>1832.5</v>
      </c>
      <c r="K40" s="32">
        <f t="shared" si="1"/>
        <v>1855.5</v>
      </c>
      <c r="L40" s="32">
        <f t="shared" si="1"/>
        <v>1833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2" width="2.140625" style="0" customWidth="1"/>
    <col min="13" max="13" width="10.00390625" style="0" customWidth="1"/>
    <col min="14" max="14" width="12.57421875" style="0" bestFit="1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28125" style="42" bestFit="1" customWidth="1"/>
  </cols>
  <sheetData>
    <row r="1" spans="1:21" s="1" customFormat="1" ht="16.5" customHeight="1">
      <c r="A1" s="102" t="s">
        <v>3</v>
      </c>
      <c r="B1" s="102" t="s">
        <v>1</v>
      </c>
      <c r="C1" s="104" t="s">
        <v>11</v>
      </c>
      <c r="D1" s="108"/>
      <c r="E1" s="105"/>
      <c r="F1" s="22"/>
      <c r="G1" s="23" t="s">
        <v>13</v>
      </c>
      <c r="H1" s="23" t="s">
        <v>13</v>
      </c>
      <c r="I1" s="104" t="s">
        <v>15</v>
      </c>
      <c r="J1" s="105"/>
      <c r="K1" s="26"/>
      <c r="L1" s="22"/>
      <c r="M1" s="23" t="s">
        <v>18</v>
      </c>
      <c r="N1" s="23" t="s">
        <v>20</v>
      </c>
      <c r="O1" s="25"/>
      <c r="P1" s="23" t="s">
        <v>11</v>
      </c>
      <c r="Q1" s="22"/>
      <c r="R1" s="102" t="s">
        <v>6</v>
      </c>
      <c r="S1" s="22"/>
      <c r="T1" s="102" t="s">
        <v>3</v>
      </c>
      <c r="U1" s="42"/>
    </row>
    <row r="2" spans="1:21" s="1" customFormat="1" ht="16.5" customHeight="1">
      <c r="A2" s="115"/>
      <c r="B2" s="115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6" t="s">
        <v>16</v>
      </c>
      <c r="J2" s="107"/>
      <c r="K2" s="21"/>
      <c r="L2" s="21"/>
      <c r="M2" s="24" t="s">
        <v>21</v>
      </c>
      <c r="N2" s="24" t="s">
        <v>17</v>
      </c>
      <c r="O2" s="21"/>
      <c r="P2" s="24" t="s">
        <v>7</v>
      </c>
      <c r="Q2" s="21"/>
      <c r="R2" s="115"/>
      <c r="S2" s="21"/>
      <c r="T2" s="115"/>
      <c r="U2" s="42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35</v>
      </c>
      <c r="C4" s="8">
        <v>6</v>
      </c>
      <c r="D4" s="8">
        <v>0</v>
      </c>
      <c r="E4" s="8">
        <v>0</v>
      </c>
      <c r="F4" s="5"/>
      <c r="G4" s="8">
        <v>16</v>
      </c>
      <c r="H4" s="8">
        <v>6</v>
      </c>
      <c r="I4" s="12">
        <v>1</v>
      </c>
      <c r="J4" s="8" t="s">
        <v>8</v>
      </c>
      <c r="K4" s="5"/>
      <c r="L4" s="5"/>
      <c r="M4" s="44">
        <f aca="true" t="shared" si="0" ref="M4:M13">SUM(N4/P4)</f>
        <v>69.61111111111111</v>
      </c>
      <c r="N4" s="50">
        <f>'Punteggi fatti'!D40</f>
        <v>1879.5</v>
      </c>
      <c r="O4" s="5"/>
      <c r="P4" s="8">
        <f>COUNTIF('Classifica x giornata'!B8:L10,"0")+COUNTIF('Classifica x giornata'!B8:L10,"1")+COUNTIF('Classifica x giornata'!B8:L10,"3")</f>
        <v>27</v>
      </c>
      <c r="Q4" s="5"/>
      <c r="R4" s="12">
        <f>'Classifica x giornata'!O10</f>
        <v>44</v>
      </c>
      <c r="S4" s="5"/>
      <c r="T4" s="19">
        <f>'Classifica generale'!C22</f>
        <v>2</v>
      </c>
      <c r="U4" s="43"/>
    </row>
    <row r="5" spans="1:22" ht="24.75" customHeight="1">
      <c r="A5" s="19">
        <v>2</v>
      </c>
      <c r="B5" s="20" t="s">
        <v>50</v>
      </c>
      <c r="C5" s="8">
        <v>2</v>
      </c>
      <c r="D5" s="8">
        <v>1</v>
      </c>
      <c r="E5" s="8">
        <v>2</v>
      </c>
      <c r="F5" s="5"/>
      <c r="G5" s="8">
        <v>6</v>
      </c>
      <c r="H5" s="8">
        <v>8</v>
      </c>
      <c r="I5" s="12">
        <v>4</v>
      </c>
      <c r="J5" s="8" t="s">
        <v>9</v>
      </c>
      <c r="K5" s="3"/>
      <c r="L5" s="3"/>
      <c r="M5" s="44">
        <f t="shared" si="0"/>
        <v>69.05555555555556</v>
      </c>
      <c r="N5" s="50">
        <f>'Punteggi fatti'!F40</f>
        <v>1864.5</v>
      </c>
      <c r="O5" s="3"/>
      <c r="P5" s="8">
        <f>COUNTIF('Classifica x giornata'!B14:L16,"0")+COUNTIF('Classifica x giornata'!B14:L16,"1")+COUNTIF('Classifica x giornata'!B14:L16,"3")</f>
        <v>27</v>
      </c>
      <c r="Q5" s="3"/>
      <c r="R5" s="8">
        <f>'Classifica x giornata'!O16</f>
        <v>49</v>
      </c>
      <c r="S5" s="3"/>
      <c r="T5" s="19">
        <f>'Classifica generale'!C24</f>
        <v>1</v>
      </c>
      <c r="U5" s="54">
        <f>N5-N4</f>
        <v>-15</v>
      </c>
      <c r="V5" s="51"/>
    </row>
    <row r="6" spans="1:21" ht="24.75" customHeight="1">
      <c r="A6" s="19">
        <v>3</v>
      </c>
      <c r="B6" s="20" t="s">
        <v>36</v>
      </c>
      <c r="C6" s="8">
        <v>6</v>
      </c>
      <c r="D6" s="8">
        <v>0</v>
      </c>
      <c r="E6" s="8">
        <v>0</v>
      </c>
      <c r="F6" s="5"/>
      <c r="G6" s="8">
        <v>16</v>
      </c>
      <c r="H6" s="8">
        <v>6</v>
      </c>
      <c r="I6" s="12">
        <v>1</v>
      </c>
      <c r="J6" s="8" t="s">
        <v>8</v>
      </c>
      <c r="K6" s="5"/>
      <c r="L6" s="5"/>
      <c r="M6" s="44">
        <f t="shared" si="0"/>
        <v>68.85185185185185</v>
      </c>
      <c r="N6" s="50">
        <f>'Punteggi fatti'!E40</f>
        <v>1859</v>
      </c>
      <c r="O6" s="5"/>
      <c r="P6" s="8">
        <f>COUNTIF('Classifica x giornata'!B11:L13,"0")+COUNTIF('Classifica x giornata'!B11:L13,"1")+COUNTIF('Classifica x giornata'!B11:L13,"3")</f>
        <v>27</v>
      </c>
      <c r="Q6" s="5"/>
      <c r="R6" s="12">
        <f>'Classifica x giornata'!O13</f>
        <v>38</v>
      </c>
      <c r="S6" s="5"/>
      <c r="T6" s="19">
        <f>'Classifica generale'!C23</f>
        <v>4</v>
      </c>
      <c r="U6" s="54">
        <f>N6-N4</f>
        <v>-20.5</v>
      </c>
    </row>
    <row r="7" spans="1:21" ht="24.75" customHeight="1">
      <c r="A7" s="19">
        <v>4</v>
      </c>
      <c r="B7" s="20" t="s">
        <v>38</v>
      </c>
      <c r="C7" s="8">
        <v>1</v>
      </c>
      <c r="D7" s="8">
        <v>0</v>
      </c>
      <c r="E7" s="8">
        <v>4</v>
      </c>
      <c r="F7" s="6"/>
      <c r="G7" s="8">
        <v>6</v>
      </c>
      <c r="H7" s="8">
        <v>9</v>
      </c>
      <c r="I7" s="12">
        <v>5</v>
      </c>
      <c r="J7" s="8" t="s">
        <v>10</v>
      </c>
      <c r="K7" s="5"/>
      <c r="L7" s="5"/>
      <c r="M7" s="44">
        <f t="shared" si="0"/>
        <v>68.38888888888889</v>
      </c>
      <c r="N7" s="50">
        <f>'Punteggi fatti'!G40</f>
        <v>1846.5</v>
      </c>
      <c r="O7" s="5"/>
      <c r="P7" s="8">
        <f>COUNTIF('Classifica x giornata'!B17:L19,"0")+COUNTIF('Classifica x giornata'!B17:L19,"1")+COUNTIF('Classifica x giornata'!B17:L19,"3")</f>
        <v>27</v>
      </c>
      <c r="Q7" s="5"/>
      <c r="R7" s="12">
        <f>'Classifica x giornata'!O19</f>
        <v>42</v>
      </c>
      <c r="S7" s="5"/>
      <c r="T7" s="19">
        <f>'Classifica generale'!C25</f>
        <v>3</v>
      </c>
      <c r="U7" s="54">
        <f>N7-N4</f>
        <v>-33</v>
      </c>
    </row>
    <row r="8" spans="1:22" ht="24.75" customHeight="1">
      <c r="A8" s="19">
        <v>5</v>
      </c>
      <c r="B8" s="20" t="s">
        <v>55</v>
      </c>
      <c r="C8" s="8">
        <v>2</v>
      </c>
      <c r="D8" s="8">
        <v>0</v>
      </c>
      <c r="E8" s="8">
        <v>3</v>
      </c>
      <c r="F8" s="5"/>
      <c r="G8" s="8">
        <v>3</v>
      </c>
      <c r="H8" s="8">
        <v>3</v>
      </c>
      <c r="I8" s="12">
        <v>6</v>
      </c>
      <c r="J8" s="8" t="s">
        <v>9</v>
      </c>
      <c r="K8" s="5"/>
      <c r="L8" s="5"/>
      <c r="M8" s="44">
        <f t="shared" si="0"/>
        <v>67.66666666666667</v>
      </c>
      <c r="N8" s="50">
        <f>'Punteggi fatti'!K40</f>
        <v>1827</v>
      </c>
      <c r="O8" s="5"/>
      <c r="P8" s="8">
        <f>COUNTIF('Classifica x giornata'!B29:L31,"0")+COUNTIF('Classifica x giornata'!B29:L31,"1")+COUNTIF('Classifica x giornata'!B29:L31,"3")</f>
        <v>27</v>
      </c>
      <c r="Q8" s="5"/>
      <c r="R8" s="12">
        <f>'Classifica x giornata'!O31</f>
        <v>29</v>
      </c>
      <c r="S8" s="5"/>
      <c r="T8" s="19">
        <f>'Classifica generale'!C28</f>
        <v>9</v>
      </c>
      <c r="U8" s="54">
        <f>N8-N4</f>
        <v>-52.5</v>
      </c>
      <c r="V8" s="51"/>
    </row>
    <row r="9" spans="1:22" ht="24.75" customHeight="1">
      <c r="A9" s="19">
        <v>6</v>
      </c>
      <c r="B9" s="20" t="s">
        <v>26</v>
      </c>
      <c r="C9" s="8">
        <v>2</v>
      </c>
      <c r="D9" s="8">
        <v>1</v>
      </c>
      <c r="E9" s="8">
        <v>2</v>
      </c>
      <c r="F9" s="5"/>
      <c r="G9" s="8">
        <v>6</v>
      </c>
      <c r="H9" s="8">
        <v>8</v>
      </c>
      <c r="I9" s="12">
        <v>4</v>
      </c>
      <c r="J9" s="8" t="s">
        <v>9</v>
      </c>
      <c r="K9" s="5"/>
      <c r="L9" s="5"/>
      <c r="M9" s="44">
        <f t="shared" si="0"/>
        <v>67.51851851851852</v>
      </c>
      <c r="N9" s="50">
        <f>'Punteggi fatti'!L40</f>
        <v>1823</v>
      </c>
      <c r="O9" s="5"/>
      <c r="P9" s="8">
        <f>COUNTIF('Classifica x giornata'!B32:L34,"0")+COUNTIF('Classifica x giornata'!B32:L34,"1")+COUNTIF('Classifica x giornata'!B32:L34,"3")</f>
        <v>27</v>
      </c>
      <c r="Q9" s="5"/>
      <c r="R9" s="12">
        <f>'Classifica x giornata'!O34</f>
        <v>33</v>
      </c>
      <c r="S9" s="5"/>
      <c r="T9" s="19">
        <f>'Classifica generale'!C29</f>
        <v>7</v>
      </c>
      <c r="U9" s="54">
        <f>N9-N4</f>
        <v>-56.5</v>
      </c>
      <c r="V9" s="51"/>
    </row>
    <row r="10" spans="1:22" ht="24.75" customHeight="1">
      <c r="A10" s="19">
        <v>7</v>
      </c>
      <c r="B10" s="20" t="s">
        <v>40</v>
      </c>
      <c r="C10" s="8">
        <v>3</v>
      </c>
      <c r="D10" s="8">
        <v>0</v>
      </c>
      <c r="E10" s="8">
        <v>2</v>
      </c>
      <c r="F10" s="5"/>
      <c r="G10" s="8">
        <v>6</v>
      </c>
      <c r="H10" s="8">
        <v>6</v>
      </c>
      <c r="I10" s="12">
        <v>2</v>
      </c>
      <c r="J10" s="8" t="s">
        <v>8</v>
      </c>
      <c r="K10" s="5"/>
      <c r="L10" s="5"/>
      <c r="M10" s="44">
        <f t="shared" si="0"/>
        <v>67.0925925925926</v>
      </c>
      <c r="N10" s="50">
        <f>'Punteggi fatti'!H40</f>
        <v>1811.5</v>
      </c>
      <c r="O10" s="5"/>
      <c r="P10" s="8">
        <f>COUNTIF('Classifica x giornata'!B20:L22,"0")+COUNTIF('Classifica x giornata'!B20:L22,"1")+COUNTIF('Classifica x giornata'!B20:L22,"3")</f>
        <v>27</v>
      </c>
      <c r="Q10" s="5"/>
      <c r="R10" s="12">
        <f>'Classifica x giornata'!O22</f>
        <v>36</v>
      </c>
      <c r="S10" s="5"/>
      <c r="T10" s="19">
        <f>'Classifica generale'!C27</f>
        <v>6</v>
      </c>
      <c r="U10" s="54">
        <f>N10-N4</f>
        <v>-68</v>
      </c>
      <c r="V10" s="51"/>
    </row>
    <row r="11" spans="1:22" ht="24.75" customHeight="1">
      <c r="A11" s="19">
        <v>8</v>
      </c>
      <c r="B11" s="20" t="s">
        <v>53</v>
      </c>
      <c r="C11" s="8">
        <v>2</v>
      </c>
      <c r="D11" s="8">
        <v>1</v>
      </c>
      <c r="E11" s="8">
        <v>2</v>
      </c>
      <c r="F11" s="5"/>
      <c r="G11" s="8">
        <v>6</v>
      </c>
      <c r="H11" s="8">
        <v>8</v>
      </c>
      <c r="I11" s="12">
        <v>4</v>
      </c>
      <c r="J11" s="8" t="s">
        <v>9</v>
      </c>
      <c r="K11" s="5"/>
      <c r="L11" s="5"/>
      <c r="M11" s="44">
        <f t="shared" si="0"/>
        <v>67.0925925925926</v>
      </c>
      <c r="N11" s="50">
        <f>'Punteggi fatti'!I40</f>
        <v>1811.5</v>
      </c>
      <c r="O11" s="5"/>
      <c r="P11" s="8">
        <f>COUNTIF('Classifica x giornata'!B23:L25,"0")+COUNTIF('Classifica x giornata'!B23:L25,"1")+COUNTIF('Classifica x giornata'!B23:L25,"3")</f>
        <v>27</v>
      </c>
      <c r="Q11" s="5"/>
      <c r="R11" s="12">
        <f>'Classifica x giornata'!O25</f>
        <v>41</v>
      </c>
      <c r="S11" s="5"/>
      <c r="T11" s="19">
        <f>'Classifica generale'!C30</f>
        <v>5</v>
      </c>
      <c r="U11" s="54">
        <f>N11-N4</f>
        <v>-68</v>
      </c>
      <c r="V11" s="51"/>
    </row>
    <row r="12" spans="1:21" ht="24.75" customHeight="1">
      <c r="A12" s="19">
        <v>9</v>
      </c>
      <c r="B12" s="20" t="s">
        <v>54</v>
      </c>
      <c r="C12" s="8">
        <v>3</v>
      </c>
      <c r="D12" s="8">
        <v>0</v>
      </c>
      <c r="E12" s="8">
        <v>2</v>
      </c>
      <c r="F12" s="5"/>
      <c r="G12" s="8">
        <v>6</v>
      </c>
      <c r="H12" s="8">
        <v>6</v>
      </c>
      <c r="I12" s="12">
        <v>2</v>
      </c>
      <c r="J12" s="8" t="s">
        <v>8</v>
      </c>
      <c r="K12" s="5"/>
      <c r="L12" s="5"/>
      <c r="M12" s="44">
        <f t="shared" si="0"/>
        <v>65.79629629629629</v>
      </c>
      <c r="N12" s="50">
        <f>'Punteggi fatti'!J40</f>
        <v>1776.5</v>
      </c>
      <c r="O12" s="5"/>
      <c r="P12" s="8">
        <f>COUNTIF('Classifica x giornata'!B26:L28,"0")+COUNTIF('Classifica x giornata'!B26:L28,"1")+COUNTIF('Classifica x giornata'!B26:L28,"3")</f>
        <v>27</v>
      </c>
      <c r="Q12" s="5"/>
      <c r="R12" s="12">
        <f>'Classifica x giornata'!O28</f>
        <v>33</v>
      </c>
      <c r="S12" s="5"/>
      <c r="T12" s="19">
        <f>'Classifica generale'!C26</f>
        <v>8</v>
      </c>
      <c r="U12" s="54">
        <f>N12-N4</f>
        <v>-103</v>
      </c>
    </row>
    <row r="13" spans="1:21" ht="24.75" customHeight="1">
      <c r="A13" s="19">
        <v>10</v>
      </c>
      <c r="B13" s="20" t="s">
        <v>29</v>
      </c>
      <c r="C13" s="8">
        <v>1</v>
      </c>
      <c r="D13" s="8">
        <v>0</v>
      </c>
      <c r="E13" s="8">
        <v>4</v>
      </c>
      <c r="F13" s="5"/>
      <c r="G13" s="8">
        <v>3</v>
      </c>
      <c r="H13" s="8">
        <v>6</v>
      </c>
      <c r="I13" s="12">
        <v>7</v>
      </c>
      <c r="J13" s="8" t="s">
        <v>8</v>
      </c>
      <c r="K13" s="5"/>
      <c r="L13" s="5"/>
      <c r="M13" s="44">
        <f t="shared" si="0"/>
        <v>65.5</v>
      </c>
      <c r="N13" s="50">
        <f>'Punteggi fatti'!C40</f>
        <v>1768.5</v>
      </c>
      <c r="O13" s="5"/>
      <c r="P13" s="8">
        <f>COUNTIF('Classifica x giornata'!B5:L7,"0")+COUNTIF('Classifica x giornata'!B5:L7,"1")+COUNTIF('Classifica x giornata'!B5:L7,"3")</f>
        <v>27</v>
      </c>
      <c r="Q13" s="5"/>
      <c r="R13" s="12">
        <f>'Classifica x giornata'!O7</f>
        <v>23</v>
      </c>
      <c r="S13" s="5"/>
      <c r="T13" s="19">
        <f>'Classifica generale'!C21</f>
        <v>10</v>
      </c>
      <c r="U13" s="54">
        <f>N13-N4</f>
        <v>-111</v>
      </c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53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/>
      <c r="Q18" s="7"/>
      <c r="R18" s="7"/>
      <c r="S18" s="7"/>
      <c r="T18" s="6"/>
    </row>
    <row r="19" spans="14:18" ht="14.25">
      <c r="N19" s="7"/>
      <c r="O19" s="7"/>
      <c r="P19" s="7"/>
      <c r="Q19" s="7"/>
      <c r="R19" s="7"/>
    </row>
    <row r="20" spans="14:18" ht="14.25">
      <c r="N20" s="7"/>
      <c r="O20" s="7"/>
      <c r="P20" s="7"/>
      <c r="Q20" s="7"/>
      <c r="R20" s="7"/>
    </row>
    <row r="22" ht="14.25">
      <c r="N22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7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customWidth="1"/>
    <col min="12" max="12" width="2.140625" style="0" hidden="1" customWidth="1"/>
    <col min="13" max="13" width="10.00390625" style="0" customWidth="1"/>
    <col min="14" max="14" width="12.710937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35" customWidth="1"/>
  </cols>
  <sheetData>
    <row r="1" spans="1:21" s="1" customFormat="1" ht="16.5" customHeight="1">
      <c r="A1" s="102" t="s">
        <v>3</v>
      </c>
      <c r="B1" s="102" t="s">
        <v>1</v>
      </c>
      <c r="C1" s="104" t="s">
        <v>11</v>
      </c>
      <c r="D1" s="108"/>
      <c r="E1" s="105"/>
      <c r="F1" s="22"/>
      <c r="G1" s="23" t="s">
        <v>13</v>
      </c>
      <c r="H1" s="23" t="s">
        <v>13</v>
      </c>
      <c r="I1" s="104" t="s">
        <v>15</v>
      </c>
      <c r="J1" s="105"/>
      <c r="K1" s="22"/>
      <c r="L1" s="26"/>
      <c r="M1" s="23" t="s">
        <v>18</v>
      </c>
      <c r="N1" s="23" t="s">
        <v>20</v>
      </c>
      <c r="O1" s="22"/>
      <c r="P1" s="23" t="s">
        <v>11</v>
      </c>
      <c r="Q1" s="25"/>
      <c r="R1" s="102" t="s">
        <v>6</v>
      </c>
      <c r="S1" s="22"/>
      <c r="T1" s="102" t="s">
        <v>3</v>
      </c>
      <c r="U1" s="35"/>
    </row>
    <row r="2" spans="1:21" s="1" customFormat="1" ht="16.5" customHeight="1">
      <c r="A2" s="115"/>
      <c r="B2" s="115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6" t="s">
        <v>16</v>
      </c>
      <c r="J2" s="107"/>
      <c r="K2" s="21"/>
      <c r="L2" s="21"/>
      <c r="M2" s="24" t="s">
        <v>22</v>
      </c>
      <c r="N2" s="24" t="s">
        <v>19</v>
      </c>
      <c r="O2" s="21"/>
      <c r="P2" s="24" t="s">
        <v>7</v>
      </c>
      <c r="Q2" s="21"/>
      <c r="R2" s="115"/>
      <c r="S2" s="21"/>
      <c r="T2" s="116"/>
      <c r="U2" s="35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29</v>
      </c>
      <c r="C4" s="8">
        <v>1</v>
      </c>
      <c r="D4" s="8">
        <v>0</v>
      </c>
      <c r="E4" s="8">
        <v>4</v>
      </c>
      <c r="F4" s="5"/>
      <c r="G4" s="8">
        <v>3</v>
      </c>
      <c r="H4" s="8">
        <v>6</v>
      </c>
      <c r="I4" s="12">
        <v>7</v>
      </c>
      <c r="J4" s="8" t="s">
        <v>8</v>
      </c>
      <c r="K4" s="5"/>
      <c r="L4" s="5"/>
      <c r="M4" s="44">
        <f aca="true" t="shared" si="0" ref="M4:M13">SUM(N4/P4)</f>
        <v>69.20370370370371</v>
      </c>
      <c r="N4" s="50">
        <f>'Punteggi subiti'!C40</f>
        <v>1868.5</v>
      </c>
      <c r="O4" s="5"/>
      <c r="P4" s="8">
        <f>COUNTIF('Classifica x giornata'!B5:L7,"0")+COUNTIF('Classifica x giornata'!B5:L7,"1")+COUNTIF('Classifica x giornata'!B5:L7,"3")</f>
        <v>27</v>
      </c>
      <c r="Q4" s="5"/>
      <c r="R4" s="12">
        <f>'Classifica x giornata'!O7</f>
        <v>23</v>
      </c>
      <c r="S4" s="5"/>
      <c r="T4" s="19">
        <f>'Classifica generale'!C21</f>
        <v>10</v>
      </c>
      <c r="U4" s="43"/>
    </row>
    <row r="5" spans="1:21" ht="24.75" customHeight="1">
      <c r="A5" s="19">
        <v>2</v>
      </c>
      <c r="B5" s="20" t="s">
        <v>55</v>
      </c>
      <c r="C5" s="8">
        <v>2</v>
      </c>
      <c r="D5" s="8">
        <v>0</v>
      </c>
      <c r="E5" s="8">
        <v>3</v>
      </c>
      <c r="F5" s="5"/>
      <c r="G5" s="8">
        <v>3</v>
      </c>
      <c r="H5" s="8">
        <v>3</v>
      </c>
      <c r="I5" s="12">
        <v>6</v>
      </c>
      <c r="J5" s="8" t="s">
        <v>9</v>
      </c>
      <c r="K5" s="3"/>
      <c r="L5" s="3"/>
      <c r="M5" s="44">
        <f t="shared" si="0"/>
        <v>68.72222222222223</v>
      </c>
      <c r="N5" s="50">
        <f>'Punteggi subiti'!K40</f>
        <v>1855.5</v>
      </c>
      <c r="O5" s="3"/>
      <c r="P5" s="8">
        <f>COUNTIF('Classifica x giornata'!B29:L31,"0")+COUNTIF('Classifica x giornata'!B29:L31,"1")+COUNTIF('Classifica x giornata'!B29:L31,"3")</f>
        <v>27</v>
      </c>
      <c r="Q5" s="3"/>
      <c r="R5" s="12">
        <f>'Classifica x giornata'!O31</f>
        <v>29</v>
      </c>
      <c r="S5" s="3"/>
      <c r="T5" s="19">
        <f>'Classifica generale'!C28</f>
        <v>9</v>
      </c>
      <c r="U5" s="54">
        <f>N5-N4</f>
        <v>-13</v>
      </c>
    </row>
    <row r="6" spans="1:21" ht="24.75" customHeight="1">
      <c r="A6" s="19">
        <v>3</v>
      </c>
      <c r="B6" s="20" t="s">
        <v>26</v>
      </c>
      <c r="C6" s="8">
        <v>2</v>
      </c>
      <c r="D6" s="8">
        <v>1</v>
      </c>
      <c r="E6" s="8">
        <v>2</v>
      </c>
      <c r="F6" s="5"/>
      <c r="G6" s="8">
        <v>6</v>
      </c>
      <c r="H6" s="8">
        <v>8</v>
      </c>
      <c r="I6" s="12">
        <v>4</v>
      </c>
      <c r="J6" s="8" t="s">
        <v>9</v>
      </c>
      <c r="K6" s="3"/>
      <c r="L6" s="3"/>
      <c r="M6" s="44">
        <f t="shared" si="0"/>
        <v>67.88888888888889</v>
      </c>
      <c r="N6" s="50">
        <f>'Punteggi subiti'!L40</f>
        <v>1833</v>
      </c>
      <c r="O6" s="3"/>
      <c r="P6" s="8">
        <f>COUNTIF('Classifica x giornata'!B32:L34,"0")+COUNTIF('Classifica x giornata'!B32:L34,"1")+COUNTIF('Classifica x giornata'!B32:L34,"3")</f>
        <v>27</v>
      </c>
      <c r="Q6" s="3"/>
      <c r="R6" s="12">
        <f>'Classifica x giornata'!O34</f>
        <v>33</v>
      </c>
      <c r="S6" s="3"/>
      <c r="T6" s="19">
        <f>'Classifica generale'!C29</f>
        <v>7</v>
      </c>
      <c r="U6" s="54">
        <f>N6-N4</f>
        <v>-35.5</v>
      </c>
    </row>
    <row r="7" spans="1:21" ht="24.75" customHeight="1">
      <c r="A7" s="19">
        <v>4</v>
      </c>
      <c r="B7" s="20" t="s">
        <v>54</v>
      </c>
      <c r="C7" s="8">
        <v>3</v>
      </c>
      <c r="D7" s="8">
        <v>0</v>
      </c>
      <c r="E7" s="8">
        <v>2</v>
      </c>
      <c r="F7" s="5"/>
      <c r="G7" s="8">
        <v>6</v>
      </c>
      <c r="H7" s="8">
        <v>6</v>
      </c>
      <c r="I7" s="12">
        <v>2</v>
      </c>
      <c r="J7" s="8" t="s">
        <v>8</v>
      </c>
      <c r="K7" s="5"/>
      <c r="L7" s="5"/>
      <c r="M7" s="44">
        <f t="shared" si="0"/>
        <v>67.87037037037037</v>
      </c>
      <c r="N7" s="50">
        <f>'Punteggi subiti'!J40</f>
        <v>1832.5</v>
      </c>
      <c r="O7" s="5"/>
      <c r="P7" s="8">
        <f>COUNTIF('Classifica x giornata'!B26:L28,"0")+COUNTIF('Classifica x giornata'!B26:L28,"1")+COUNTIF('Classifica x giornata'!B26:L28,"3")</f>
        <v>27</v>
      </c>
      <c r="Q7" s="5"/>
      <c r="R7" s="12">
        <f>'Classifica x giornata'!O28</f>
        <v>33</v>
      </c>
      <c r="S7" s="5"/>
      <c r="T7" s="19">
        <f>'Classifica generale'!C26</f>
        <v>8</v>
      </c>
      <c r="U7" s="54">
        <f>N7-N4</f>
        <v>-36</v>
      </c>
    </row>
    <row r="8" spans="1:21" ht="24.75" customHeight="1">
      <c r="A8" s="19">
        <v>5</v>
      </c>
      <c r="B8" s="20" t="s">
        <v>35</v>
      </c>
      <c r="C8" s="8">
        <v>6</v>
      </c>
      <c r="D8" s="8">
        <v>0</v>
      </c>
      <c r="E8" s="8">
        <v>0</v>
      </c>
      <c r="F8" s="5"/>
      <c r="G8" s="8">
        <v>16</v>
      </c>
      <c r="H8" s="8">
        <v>6</v>
      </c>
      <c r="I8" s="12">
        <v>1</v>
      </c>
      <c r="J8" s="8" t="s">
        <v>8</v>
      </c>
      <c r="K8" s="5"/>
      <c r="L8" s="5"/>
      <c r="M8" s="44">
        <f t="shared" si="0"/>
        <v>67.46296296296296</v>
      </c>
      <c r="N8" s="50">
        <f>'Punteggi subiti'!D40</f>
        <v>1821.5</v>
      </c>
      <c r="O8" s="5"/>
      <c r="P8" s="8">
        <f>COUNTIF('Classifica x giornata'!B8:L10,"0")+COUNTIF('Classifica x giornata'!B8:L10,"1")+COUNTIF('Classifica x giornata'!B8:L10,"3")</f>
        <v>27</v>
      </c>
      <c r="Q8" s="5"/>
      <c r="R8" s="12">
        <f>'Classifica x giornata'!O10</f>
        <v>44</v>
      </c>
      <c r="S8" s="5"/>
      <c r="T8" s="19">
        <f>'Classifica generale'!C22</f>
        <v>2</v>
      </c>
      <c r="U8" s="54">
        <f>N8-N4</f>
        <v>-47</v>
      </c>
    </row>
    <row r="9" spans="1:21" ht="24.75" customHeight="1">
      <c r="A9" s="19">
        <v>6</v>
      </c>
      <c r="B9" s="20" t="s">
        <v>38</v>
      </c>
      <c r="C9" s="8">
        <v>1</v>
      </c>
      <c r="D9" s="8">
        <v>0</v>
      </c>
      <c r="E9" s="8">
        <v>4</v>
      </c>
      <c r="F9" s="6"/>
      <c r="G9" s="8">
        <v>6</v>
      </c>
      <c r="H9" s="8">
        <v>9</v>
      </c>
      <c r="I9" s="12">
        <v>5</v>
      </c>
      <c r="J9" s="8" t="s">
        <v>10</v>
      </c>
      <c r="K9" s="5"/>
      <c r="L9" s="5"/>
      <c r="M9" s="44">
        <f t="shared" si="0"/>
        <v>67.44444444444444</v>
      </c>
      <c r="N9" s="50">
        <f>'Punteggi subiti'!G40</f>
        <v>1821</v>
      </c>
      <c r="O9" s="5"/>
      <c r="P9" s="8">
        <f>COUNTIF('Classifica x giornata'!B17:L19,"0")+COUNTIF('Classifica x giornata'!B17:L19,"1")+COUNTIF('Classifica x giornata'!B17:L19,"3")</f>
        <v>27</v>
      </c>
      <c r="Q9" s="5"/>
      <c r="R9" s="12">
        <f>'Classifica x giornata'!O19</f>
        <v>42</v>
      </c>
      <c r="S9" s="5"/>
      <c r="T9" s="19">
        <f>'Classifica generale'!C25</f>
        <v>3</v>
      </c>
      <c r="U9" s="54">
        <f>N9-N4</f>
        <v>-47.5</v>
      </c>
    </row>
    <row r="10" spans="1:21" ht="24.75" customHeight="1">
      <c r="A10" s="19">
        <v>7</v>
      </c>
      <c r="B10" s="20" t="s">
        <v>36</v>
      </c>
      <c r="C10" s="8">
        <v>6</v>
      </c>
      <c r="D10" s="8">
        <v>0</v>
      </c>
      <c r="E10" s="8">
        <v>0</v>
      </c>
      <c r="F10" s="5"/>
      <c r="G10" s="8">
        <v>16</v>
      </c>
      <c r="H10" s="8">
        <v>6</v>
      </c>
      <c r="I10" s="12">
        <v>1</v>
      </c>
      <c r="J10" s="8" t="s">
        <v>8</v>
      </c>
      <c r="K10" s="5"/>
      <c r="L10" s="5"/>
      <c r="M10" s="44">
        <f t="shared" si="0"/>
        <v>67.16666666666667</v>
      </c>
      <c r="N10" s="50">
        <f>'Punteggi subiti'!E40</f>
        <v>1813.5</v>
      </c>
      <c r="O10" s="5"/>
      <c r="P10" s="8">
        <f>COUNTIF('Classifica x giornata'!B11:L13,"0")+COUNTIF('Classifica x giornata'!B11:L13,"1")+COUNTIF('Classifica x giornata'!B11:L13,"3")</f>
        <v>27</v>
      </c>
      <c r="Q10" s="5"/>
      <c r="R10" s="12">
        <f>'Classifica x giornata'!O13</f>
        <v>38</v>
      </c>
      <c r="S10" s="5"/>
      <c r="T10" s="19">
        <f>'Classifica generale'!C23</f>
        <v>4</v>
      </c>
      <c r="U10" s="54">
        <f>N10-N4</f>
        <v>-55</v>
      </c>
    </row>
    <row r="11" spans="1:21" ht="24.75" customHeight="1">
      <c r="A11" s="19">
        <v>8</v>
      </c>
      <c r="B11" s="20" t="s">
        <v>53</v>
      </c>
      <c r="C11" s="8">
        <v>2</v>
      </c>
      <c r="D11" s="8">
        <v>1</v>
      </c>
      <c r="E11" s="8">
        <v>2</v>
      </c>
      <c r="F11" s="5"/>
      <c r="G11" s="8">
        <v>6</v>
      </c>
      <c r="H11" s="8">
        <v>8</v>
      </c>
      <c r="I11" s="12">
        <v>4</v>
      </c>
      <c r="J11" s="8" t="s">
        <v>9</v>
      </c>
      <c r="K11" s="5"/>
      <c r="L11" s="5"/>
      <c r="M11" s="44">
        <f t="shared" si="0"/>
        <v>67.03703703703704</v>
      </c>
      <c r="N11" s="50">
        <f>'Punteggi subiti'!I40</f>
        <v>1810</v>
      </c>
      <c r="O11" s="5"/>
      <c r="P11" s="8">
        <f>COUNTIF('Classifica x giornata'!B23:L25,"0")+COUNTIF('Classifica x giornata'!B23:L25,"1")+COUNTIF('Classifica x giornata'!B23:L25,"3")</f>
        <v>27</v>
      </c>
      <c r="Q11" s="5"/>
      <c r="R11" s="12">
        <f>'Classifica x giornata'!O25</f>
        <v>41</v>
      </c>
      <c r="S11" s="5"/>
      <c r="T11" s="19">
        <f>'Classifica generale'!C30</f>
        <v>5</v>
      </c>
      <c r="U11" s="54">
        <f>N11-N4</f>
        <v>-58.5</v>
      </c>
    </row>
    <row r="12" spans="1:21" ht="24.75" customHeight="1">
      <c r="A12" s="19">
        <v>9</v>
      </c>
      <c r="B12" s="20" t="s">
        <v>40</v>
      </c>
      <c r="C12" s="8">
        <v>3</v>
      </c>
      <c r="D12" s="8">
        <v>0</v>
      </c>
      <c r="E12" s="8">
        <v>2</v>
      </c>
      <c r="F12" s="5"/>
      <c r="G12" s="8">
        <v>6</v>
      </c>
      <c r="H12" s="8">
        <v>6</v>
      </c>
      <c r="I12" s="12">
        <v>2</v>
      </c>
      <c r="J12" s="8" t="s">
        <v>8</v>
      </c>
      <c r="K12" s="5"/>
      <c r="L12" s="5"/>
      <c r="M12" s="44">
        <f t="shared" si="0"/>
        <v>66.98148148148148</v>
      </c>
      <c r="N12" s="50">
        <f>'Punteggi subiti'!H40</f>
        <v>1808.5</v>
      </c>
      <c r="O12" s="5"/>
      <c r="P12" s="8">
        <f>COUNTIF('Classifica x giornata'!B20:L22,"0")+COUNTIF('Classifica x giornata'!B20:L22,"1")+COUNTIF('Classifica x giornata'!B20:L22,"3")</f>
        <v>27</v>
      </c>
      <c r="Q12" s="5"/>
      <c r="R12" s="12">
        <f>'Classifica x giornata'!O22</f>
        <v>36</v>
      </c>
      <c r="S12" s="5"/>
      <c r="T12" s="19">
        <f>'Classifica generale'!C27</f>
        <v>6</v>
      </c>
      <c r="U12" s="54">
        <f>N12-N4</f>
        <v>-60</v>
      </c>
    </row>
    <row r="13" spans="1:22" ht="24.75" customHeight="1">
      <c r="A13" s="19">
        <v>10</v>
      </c>
      <c r="B13" s="20" t="s">
        <v>50</v>
      </c>
      <c r="C13" s="8">
        <v>2</v>
      </c>
      <c r="D13" s="8">
        <v>1</v>
      </c>
      <c r="E13" s="8">
        <v>2</v>
      </c>
      <c r="F13" s="5"/>
      <c r="G13" s="8">
        <v>6</v>
      </c>
      <c r="H13" s="8">
        <v>8</v>
      </c>
      <c r="I13" s="12">
        <v>4</v>
      </c>
      <c r="J13" s="8" t="s">
        <v>9</v>
      </c>
      <c r="K13" s="5"/>
      <c r="L13" s="5"/>
      <c r="M13" s="44">
        <f t="shared" si="0"/>
        <v>66.79629629629629</v>
      </c>
      <c r="N13" s="50">
        <f>'Punteggi subiti'!F40</f>
        <v>1803.5</v>
      </c>
      <c r="O13" s="5"/>
      <c r="P13" s="8">
        <f>COUNTIF('Classifica x giornata'!B14:L16,"0")+COUNTIF('Classifica x giornata'!B14:L16,"1")+COUNTIF('Classifica x giornata'!B14:L16,"3")</f>
        <v>27</v>
      </c>
      <c r="Q13" s="5"/>
      <c r="R13" s="8">
        <f>'Classifica x giornata'!O16</f>
        <v>49</v>
      </c>
      <c r="S13" s="5"/>
      <c r="T13" s="19">
        <f>'Classifica generale'!C24</f>
        <v>1</v>
      </c>
      <c r="U13" s="54">
        <f>N13-N4</f>
        <v>-65</v>
      </c>
      <c r="V13" s="51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ht="14.25">
      <c r="N17" s="7"/>
    </row>
    <row r="18" ht="14.25">
      <c r="N18" s="7"/>
    </row>
    <row r="19" ht="14.25">
      <c r="N19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="75" zoomScaleNormal="75" workbookViewId="0" topLeftCell="A1">
      <selection activeCell="A1" sqref="A1:A3"/>
    </sheetView>
  </sheetViews>
  <sheetFormatPr defaultColWidth="9.140625" defaultRowHeight="12.75"/>
  <cols>
    <col min="1" max="1" width="20.28125" style="0" customWidth="1"/>
    <col min="6" max="6" width="3.57421875" style="0" customWidth="1"/>
    <col min="8" max="8" width="2.28125" style="0" customWidth="1"/>
  </cols>
  <sheetData>
    <row r="1" spans="1:13" ht="16.5" customHeight="1">
      <c r="A1" s="109" t="s">
        <v>1</v>
      </c>
      <c r="B1" s="118" t="s">
        <v>37</v>
      </c>
      <c r="C1" s="118" t="s">
        <v>30</v>
      </c>
      <c r="D1" s="118" t="s">
        <v>31</v>
      </c>
      <c r="E1" s="118" t="s">
        <v>32</v>
      </c>
      <c r="F1" s="117"/>
      <c r="G1" s="118" t="s">
        <v>39</v>
      </c>
      <c r="H1" s="2"/>
      <c r="I1" s="118" t="s">
        <v>33</v>
      </c>
      <c r="J1" s="2"/>
      <c r="K1" s="2"/>
      <c r="L1" s="2"/>
      <c r="M1" s="2"/>
    </row>
    <row r="2" spans="1:13" ht="16.5" customHeight="1">
      <c r="A2" s="110"/>
      <c r="B2" s="119"/>
      <c r="C2" s="119"/>
      <c r="D2" s="119"/>
      <c r="E2" s="119"/>
      <c r="F2" s="117"/>
      <c r="G2" s="119"/>
      <c r="H2" s="2"/>
      <c r="I2" s="119"/>
      <c r="J2" s="2"/>
      <c r="K2" s="2"/>
      <c r="L2" s="2"/>
      <c r="M2" s="2"/>
    </row>
    <row r="3" spans="1:13" ht="16.5" customHeight="1">
      <c r="A3" s="110"/>
      <c r="B3" s="120"/>
      <c r="C3" s="120"/>
      <c r="D3" s="120"/>
      <c r="E3" s="120"/>
      <c r="F3" s="117"/>
      <c r="G3" s="120"/>
      <c r="H3" s="2"/>
      <c r="I3" s="120"/>
      <c r="J3" s="2"/>
      <c r="K3" s="2"/>
      <c r="L3" s="2"/>
      <c r="M3" s="2"/>
    </row>
    <row r="4" spans="1:13" ht="16.5" customHeight="1">
      <c r="A4" s="45"/>
      <c r="B4" s="4"/>
      <c r="C4" s="4"/>
      <c r="D4" s="4"/>
      <c r="E4" s="4"/>
      <c r="F4" s="5"/>
      <c r="G4" s="4"/>
      <c r="H4" s="2"/>
      <c r="I4" s="4"/>
      <c r="J4" s="2"/>
      <c r="K4" s="2"/>
      <c r="L4" s="2"/>
      <c r="M4" s="2"/>
    </row>
    <row r="5" spans="1:13" ht="33.75" customHeight="1">
      <c r="A5" s="47" t="s">
        <v>50</v>
      </c>
      <c r="B5" s="81"/>
      <c r="C5" s="81"/>
      <c r="D5" s="81"/>
      <c r="E5" s="46">
        <v>1</v>
      </c>
      <c r="F5" s="17"/>
      <c r="G5" s="46">
        <f>SUM(B5:E5)</f>
        <v>1</v>
      </c>
      <c r="H5" s="49"/>
      <c r="I5" s="46">
        <f>COUNTIF(B5:E5,3)+COUNTIF(B5:E5,1)+COUNTIF(B5:E5,0)</f>
        <v>1</v>
      </c>
      <c r="J5" s="2"/>
      <c r="K5" s="2"/>
      <c r="L5" s="2"/>
      <c r="M5" s="2"/>
    </row>
    <row r="6" spans="1:13" ht="33.75" customHeight="1">
      <c r="A6" s="47" t="s">
        <v>35</v>
      </c>
      <c r="B6" s="81"/>
      <c r="C6" s="81"/>
      <c r="D6" s="46">
        <v>0</v>
      </c>
      <c r="E6" s="81"/>
      <c r="F6" s="17"/>
      <c r="G6" s="46">
        <f>SUM(B6:E6)</f>
        <v>0</v>
      </c>
      <c r="H6" s="49"/>
      <c r="I6" s="46">
        <f>COUNTIF(B6:E6,3)+COUNTIF(B6:E6,1)+COUNTIF(B6:E6,0)</f>
        <v>1</v>
      </c>
      <c r="J6" s="2"/>
      <c r="K6" s="2"/>
      <c r="L6" s="2"/>
      <c r="M6" s="2"/>
    </row>
    <row r="7" spans="1:13" ht="33.75" customHeight="1">
      <c r="A7" s="47" t="s">
        <v>38</v>
      </c>
      <c r="B7" s="81"/>
      <c r="C7" s="46">
        <v>3</v>
      </c>
      <c r="D7" s="46">
        <v>3</v>
      </c>
      <c r="E7" s="46">
        <v>1</v>
      </c>
      <c r="F7" s="17"/>
      <c r="G7" s="46">
        <f>SUM(B7:E7)</f>
        <v>7</v>
      </c>
      <c r="H7" s="49"/>
      <c r="I7" s="46">
        <f>COUNTIF(B7:E7,3)+COUNTIF(B7:E7,1)+COUNTIF(B7:E7,0)</f>
        <v>3</v>
      </c>
      <c r="J7" s="2"/>
      <c r="K7" s="2"/>
      <c r="L7" s="2"/>
      <c r="M7" s="2"/>
    </row>
    <row r="8" spans="1:13" ht="33.75" customHeight="1">
      <c r="A8" s="47" t="s">
        <v>36</v>
      </c>
      <c r="B8" s="46">
        <v>0</v>
      </c>
      <c r="C8" s="81"/>
      <c r="D8" s="81"/>
      <c r="E8" s="81"/>
      <c r="F8" s="17"/>
      <c r="G8" s="46">
        <f>SUM(B8:E8)</f>
        <v>0</v>
      </c>
      <c r="H8" s="49"/>
      <c r="I8" s="46">
        <f>COUNTIF(B8:E8,3)+COUNTIF(B8:E8,1)+COUNTIF(B8:E8,0)</f>
        <v>1</v>
      </c>
      <c r="J8" s="2"/>
      <c r="K8" s="2"/>
      <c r="L8" s="2"/>
      <c r="M8" s="2"/>
    </row>
    <row r="9" spans="1:13" ht="33.75" customHeight="1">
      <c r="A9" s="47" t="s">
        <v>53</v>
      </c>
      <c r="B9" s="46">
        <v>3</v>
      </c>
      <c r="C9" s="46">
        <v>0</v>
      </c>
      <c r="D9" s="81"/>
      <c r="E9" s="81"/>
      <c r="F9" s="17"/>
      <c r="G9" s="46">
        <f>SUM(B9:E9)</f>
        <v>3</v>
      </c>
      <c r="H9" s="48"/>
      <c r="I9" s="46">
        <f>COUNTIF(B9:E9,3)+COUNTIF(B9:E9,1)+COUNTIF(B9:E9,0)</f>
        <v>2</v>
      </c>
      <c r="J9" s="2"/>
      <c r="K9" s="2"/>
      <c r="L9" s="2"/>
      <c r="M9" s="2"/>
    </row>
    <row r="10" spans="1:13" ht="19.5" customHeight="1">
      <c r="A10" s="47"/>
      <c r="B10" s="46"/>
      <c r="C10" s="46"/>
      <c r="D10" s="46"/>
      <c r="E10" s="46"/>
      <c r="F10" s="17"/>
      <c r="G10" s="46"/>
      <c r="H10" s="49"/>
      <c r="I10" s="46"/>
      <c r="J10" s="2"/>
      <c r="K10" s="2"/>
      <c r="L10" s="2"/>
      <c r="M10" s="2"/>
    </row>
    <row r="11" spans="1:13" ht="16.5" customHeight="1">
      <c r="A11" s="109" t="s">
        <v>1</v>
      </c>
      <c r="B11" s="118" t="s">
        <v>31</v>
      </c>
      <c r="C11" s="121" t="s">
        <v>32</v>
      </c>
      <c r="D11" s="117"/>
      <c r="E11" s="117"/>
      <c r="F11" s="117"/>
      <c r="G11" s="118" t="s">
        <v>39</v>
      </c>
      <c r="H11" s="2"/>
      <c r="I11" s="118" t="s">
        <v>33</v>
      </c>
      <c r="J11" s="2"/>
      <c r="K11" s="2"/>
      <c r="L11" s="2"/>
      <c r="M11" s="2"/>
    </row>
    <row r="12" spans="1:13" ht="16.5" customHeight="1">
      <c r="A12" s="110"/>
      <c r="B12" s="119"/>
      <c r="C12" s="119"/>
      <c r="D12" s="117"/>
      <c r="E12" s="117"/>
      <c r="F12" s="117"/>
      <c r="G12" s="119"/>
      <c r="H12" s="2"/>
      <c r="I12" s="119"/>
      <c r="J12" s="2"/>
      <c r="K12" s="2"/>
      <c r="L12" s="2"/>
      <c r="M12" s="2"/>
    </row>
    <row r="13" spans="1:13" ht="16.5" customHeight="1">
      <c r="A13" s="110"/>
      <c r="B13" s="120"/>
      <c r="C13" s="122"/>
      <c r="D13" s="117"/>
      <c r="E13" s="117"/>
      <c r="F13" s="117"/>
      <c r="G13" s="120"/>
      <c r="H13" s="2"/>
      <c r="I13" s="120"/>
      <c r="J13" s="2"/>
      <c r="K13" s="2"/>
      <c r="L13" s="2"/>
      <c r="M13" s="2"/>
    </row>
    <row r="14" spans="1:13" ht="33.75" customHeight="1">
      <c r="A14" s="47"/>
      <c r="B14" s="46"/>
      <c r="C14" s="46"/>
      <c r="D14" s="17"/>
      <c r="E14" s="17"/>
      <c r="F14" s="17"/>
      <c r="G14" s="46">
        <f>SUM(B14:C14)</f>
        <v>0</v>
      </c>
      <c r="H14" s="49"/>
      <c r="I14" s="46">
        <f>COUNTIF(B14:C14,3)+COUNTIF(B14:C14,1)+COUNTIF(B14:C14,0)</f>
        <v>0</v>
      </c>
      <c r="J14" s="2"/>
      <c r="K14" s="2"/>
      <c r="L14" s="2"/>
      <c r="M14" s="2"/>
    </row>
    <row r="15" spans="1:13" ht="33.75" customHeight="1">
      <c r="A15" s="47"/>
      <c r="B15" s="46"/>
      <c r="C15" s="46"/>
      <c r="D15" s="17"/>
      <c r="E15" s="17"/>
      <c r="F15" s="17"/>
      <c r="G15" s="46">
        <f>SUM(B15:C15)</f>
        <v>0</v>
      </c>
      <c r="H15" s="49"/>
      <c r="I15" s="46">
        <f>COUNTIF(B15:C15,3)+COUNTIF(B15:C15,1)+COUNTIF(B15:C15,0)</f>
        <v>0</v>
      </c>
      <c r="J15" s="2"/>
      <c r="K15" s="2"/>
      <c r="L15" s="2"/>
      <c r="M15" s="2"/>
    </row>
    <row r="16" spans="1:13" ht="33.75" customHeight="1">
      <c r="A16" s="47"/>
      <c r="B16" s="46"/>
      <c r="C16" s="46"/>
      <c r="D16" s="17"/>
      <c r="E16" s="17"/>
      <c r="F16" s="17"/>
      <c r="G16" s="46">
        <f>SUM(B16:C16)</f>
        <v>0</v>
      </c>
      <c r="H16" s="49"/>
      <c r="I16" s="46">
        <f>COUNTIF(B16:C16,3)+COUNTIF(B16:C16,1)+COUNTIF(B16:C16,0)</f>
        <v>0</v>
      </c>
      <c r="J16" s="2"/>
      <c r="K16" s="2"/>
      <c r="L16" s="2"/>
      <c r="M16" s="2"/>
    </row>
    <row r="17" spans="1:13" ht="33.75" customHeight="1">
      <c r="A17" s="47"/>
      <c r="B17" s="46"/>
      <c r="C17" s="46"/>
      <c r="D17" s="17"/>
      <c r="E17" s="17"/>
      <c r="F17" s="17"/>
      <c r="G17" s="46">
        <f>SUM(B17:C17)</f>
        <v>0</v>
      </c>
      <c r="H17" s="49"/>
      <c r="I17" s="46">
        <f>COUNTIF(B17:C17,3)+COUNTIF(B17:C17,1)+COUNTIF(B17:C17,0)</f>
        <v>0</v>
      </c>
      <c r="J17" s="2"/>
      <c r="K17" s="2"/>
      <c r="L17" s="2"/>
      <c r="M17" s="2"/>
    </row>
    <row r="18" spans="5:13" ht="12.75">
      <c r="E18" s="2"/>
      <c r="G18" s="2"/>
      <c r="H18" s="2"/>
      <c r="I18" s="2"/>
      <c r="J18" s="2"/>
      <c r="K18" s="2"/>
      <c r="L18" s="2"/>
      <c r="M18" s="2"/>
    </row>
    <row r="19" spans="11:13" ht="12.75">
      <c r="K19" s="2"/>
      <c r="L19" s="2"/>
      <c r="M19" s="2"/>
    </row>
    <row r="20" spans="11:13" ht="12.75">
      <c r="K20" s="2"/>
      <c r="L20" s="2"/>
      <c r="M20" s="2"/>
    </row>
  </sheetData>
  <mergeCells count="16">
    <mergeCell ref="A1:A3"/>
    <mergeCell ref="I1:I3"/>
    <mergeCell ref="C1:C3"/>
    <mergeCell ref="D1:D3"/>
    <mergeCell ref="E1:E3"/>
    <mergeCell ref="G1:G3"/>
    <mergeCell ref="B1:B3"/>
    <mergeCell ref="F1:F3"/>
    <mergeCell ref="D11:D13"/>
    <mergeCell ref="A11:A13"/>
    <mergeCell ref="B11:B13"/>
    <mergeCell ref="C11:C13"/>
    <mergeCell ref="E11:E13"/>
    <mergeCell ref="F11:F13"/>
    <mergeCell ref="G11:G13"/>
    <mergeCell ref="I11:I13"/>
  </mergeCells>
  <printOptions/>
  <pageMargins left="0.3937007874015748" right="0.3937007874015748" top="1.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1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hidden="1" customWidth="1"/>
    <col min="12" max="12" width="2.140625" style="0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42" customWidth="1"/>
  </cols>
  <sheetData>
    <row r="1" spans="1:21" s="1" customFormat="1" ht="16.5" customHeight="1">
      <c r="A1" s="123" t="s">
        <v>3</v>
      </c>
      <c r="B1" s="102" t="s">
        <v>1</v>
      </c>
      <c r="C1" s="104" t="s">
        <v>11</v>
      </c>
      <c r="D1" s="108"/>
      <c r="E1" s="105"/>
      <c r="F1" s="22"/>
      <c r="G1" s="23" t="s">
        <v>13</v>
      </c>
      <c r="H1" s="23" t="s">
        <v>13</v>
      </c>
      <c r="I1" s="104" t="s">
        <v>15</v>
      </c>
      <c r="J1" s="105"/>
      <c r="K1" s="26"/>
      <c r="L1" s="22"/>
      <c r="M1" s="23" t="s">
        <v>18</v>
      </c>
      <c r="N1" s="23" t="s">
        <v>20</v>
      </c>
      <c r="O1" s="25"/>
      <c r="P1" s="23" t="s">
        <v>11</v>
      </c>
      <c r="Q1" s="22"/>
      <c r="R1" s="102" t="s">
        <v>6</v>
      </c>
      <c r="S1" s="22"/>
      <c r="T1" s="102" t="s">
        <v>3</v>
      </c>
      <c r="U1" s="42"/>
    </row>
    <row r="2" spans="1:21" s="1" customFormat="1" ht="16.5" customHeight="1">
      <c r="A2" s="124"/>
      <c r="B2" s="115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6" t="s">
        <v>16</v>
      </c>
      <c r="J2" s="107"/>
      <c r="K2" s="21"/>
      <c r="L2" s="21"/>
      <c r="M2" s="24" t="s">
        <v>21</v>
      </c>
      <c r="N2" s="24" t="s">
        <v>17</v>
      </c>
      <c r="O2" s="21"/>
      <c r="P2" s="24" t="s">
        <v>7</v>
      </c>
      <c r="Q2" s="21"/>
      <c r="R2" s="115"/>
      <c r="S2" s="21"/>
      <c r="T2" s="115"/>
      <c r="U2" s="42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1" ht="24.75" customHeight="1">
      <c r="A4" s="19">
        <v>1</v>
      </c>
      <c r="B4" s="20" t="s">
        <v>35</v>
      </c>
      <c r="C4" s="8">
        <v>6</v>
      </c>
      <c r="D4" s="8">
        <v>0</v>
      </c>
      <c r="E4" s="8">
        <v>0</v>
      </c>
      <c r="F4" s="5"/>
      <c r="G4" s="8">
        <v>16</v>
      </c>
      <c r="H4" s="8">
        <v>6</v>
      </c>
      <c r="I4" s="12">
        <v>1</v>
      </c>
      <c r="J4" s="8" t="s">
        <v>8</v>
      </c>
      <c r="K4" s="5"/>
      <c r="L4" s="5"/>
      <c r="M4" s="44">
        <f>SUM(N4/P4)</f>
        <v>69.42857142857143</v>
      </c>
      <c r="N4" s="62">
        <f>'Punteggi fatti'!D36</f>
        <v>1944</v>
      </c>
      <c r="O4" s="5"/>
      <c r="P4" s="8">
        <f>SUM(27+'Class. x giorn. po'!I6)</f>
        <v>28</v>
      </c>
      <c r="Q4" s="5"/>
      <c r="R4" s="12">
        <f>SUM('Classifica x giornata'!O10)</f>
        <v>44</v>
      </c>
      <c r="S4" s="5"/>
      <c r="T4" s="19"/>
      <c r="U4" s="43"/>
    </row>
    <row r="5" spans="1:21" ht="24.75" customHeight="1">
      <c r="A5" s="19">
        <v>2</v>
      </c>
      <c r="B5" s="20" t="s">
        <v>50</v>
      </c>
      <c r="C5" s="8">
        <v>2</v>
      </c>
      <c r="D5" s="8">
        <v>1</v>
      </c>
      <c r="E5" s="8">
        <v>2</v>
      </c>
      <c r="F5" s="5"/>
      <c r="G5" s="8">
        <v>6</v>
      </c>
      <c r="H5" s="8">
        <v>8</v>
      </c>
      <c r="I5" s="12">
        <v>4</v>
      </c>
      <c r="J5" s="8" t="s">
        <v>9</v>
      </c>
      <c r="K5" s="3"/>
      <c r="L5" s="3"/>
      <c r="M5" s="44">
        <f>SUM(N5/P5)</f>
        <v>68.875</v>
      </c>
      <c r="N5" s="62">
        <f>'Punteggi fatti'!F36</f>
        <v>1928.5</v>
      </c>
      <c r="O5" s="3"/>
      <c r="P5" s="8">
        <f>SUM(27+'Class. x giorn. po'!I5)</f>
        <v>28</v>
      </c>
      <c r="Q5" s="3"/>
      <c r="R5" s="12">
        <f>SUM('Classifica x giornata'!O16)</f>
        <v>49</v>
      </c>
      <c r="S5" s="3"/>
      <c r="T5" s="19"/>
      <c r="U5" s="43"/>
    </row>
    <row r="6" spans="1:21" ht="24.75" customHeight="1">
      <c r="A6" s="19">
        <v>3</v>
      </c>
      <c r="B6" s="20" t="s">
        <v>38</v>
      </c>
      <c r="C6" s="8">
        <v>1</v>
      </c>
      <c r="D6" s="8">
        <v>0</v>
      </c>
      <c r="E6" s="8">
        <v>4</v>
      </c>
      <c r="F6" s="6"/>
      <c r="G6" s="8">
        <v>6</v>
      </c>
      <c r="H6" s="8">
        <v>9</v>
      </c>
      <c r="I6" s="12">
        <v>5</v>
      </c>
      <c r="J6" s="8" t="s">
        <v>10</v>
      </c>
      <c r="K6" s="5"/>
      <c r="L6" s="5"/>
      <c r="M6" s="44">
        <f>SUM(N6/P6)</f>
        <v>68.65</v>
      </c>
      <c r="N6" s="62">
        <f>'Punteggi fatti'!G36</f>
        <v>2059.5</v>
      </c>
      <c r="O6" s="5"/>
      <c r="P6" s="8">
        <f>SUM(27+'Class. x giorn. po'!I7)</f>
        <v>30</v>
      </c>
      <c r="Q6" s="5"/>
      <c r="R6" s="12">
        <f>SUM('Classifica x giornata'!O19+'Class. x giorn. po'!G5)</f>
        <v>43</v>
      </c>
      <c r="S6" s="5"/>
      <c r="T6" s="19"/>
      <c r="U6" s="43"/>
    </row>
    <row r="7" spans="1:21" ht="24.75" customHeight="1">
      <c r="A7" s="19">
        <v>4</v>
      </c>
      <c r="B7" s="20" t="s">
        <v>36</v>
      </c>
      <c r="C7" s="8">
        <v>2</v>
      </c>
      <c r="D7" s="8">
        <v>1</v>
      </c>
      <c r="E7" s="8">
        <v>2</v>
      </c>
      <c r="F7" s="5"/>
      <c r="G7" s="8">
        <v>6</v>
      </c>
      <c r="H7" s="8">
        <v>8</v>
      </c>
      <c r="I7" s="12">
        <v>4</v>
      </c>
      <c r="J7" s="8" t="s">
        <v>9</v>
      </c>
      <c r="K7" s="5"/>
      <c r="L7" s="5"/>
      <c r="M7" s="44">
        <f>SUM(N7/P7)</f>
        <v>68.55357142857143</v>
      </c>
      <c r="N7" s="62">
        <f>'Punteggi fatti'!E36</f>
        <v>1919.5</v>
      </c>
      <c r="O7" s="5"/>
      <c r="P7" s="8">
        <f>SUM(27+'Class. x giorn. po'!I8)</f>
        <v>28</v>
      </c>
      <c r="Q7" s="5"/>
      <c r="R7" s="12">
        <f>SUM('Classifica x giornata'!O13+'Class. x giorn. po'!G9)</f>
        <v>41</v>
      </c>
      <c r="S7" s="5"/>
      <c r="T7" s="19"/>
      <c r="U7" s="43"/>
    </row>
    <row r="8" spans="1:21" ht="24.75" customHeight="1">
      <c r="A8" s="19">
        <v>5</v>
      </c>
      <c r="B8" s="20" t="s">
        <v>0</v>
      </c>
      <c r="C8" s="8">
        <v>2</v>
      </c>
      <c r="D8" s="8">
        <v>0</v>
      </c>
      <c r="E8" s="8">
        <v>3</v>
      </c>
      <c r="F8" s="5"/>
      <c r="G8" s="8">
        <v>3</v>
      </c>
      <c r="H8" s="8">
        <v>3</v>
      </c>
      <c r="I8" s="12">
        <v>6</v>
      </c>
      <c r="J8" s="8" t="s">
        <v>9</v>
      </c>
      <c r="K8" s="6"/>
      <c r="L8" s="6"/>
      <c r="M8" s="44">
        <f>SUM(N8/P8)</f>
        <v>67.66666666666667</v>
      </c>
      <c r="N8" s="62">
        <f>'Punteggi fatti'!K36</f>
        <v>1827</v>
      </c>
      <c r="O8" s="6"/>
      <c r="P8" s="8">
        <f>SUM(27)</f>
        <v>27</v>
      </c>
      <c r="Q8" s="6"/>
      <c r="R8" s="12">
        <f>SUM('Classifica x giornata'!O31)</f>
        <v>29</v>
      </c>
      <c r="S8" s="5"/>
      <c r="T8" s="19"/>
      <c r="U8" s="43"/>
    </row>
    <row r="9" spans="1:21" ht="24.75" customHeight="1">
      <c r="A9" s="19">
        <v>6</v>
      </c>
      <c r="B9" s="20" t="s">
        <v>26</v>
      </c>
      <c r="C9" s="8">
        <v>2</v>
      </c>
      <c r="D9" s="8">
        <v>1</v>
      </c>
      <c r="E9" s="8">
        <v>2</v>
      </c>
      <c r="F9" s="5"/>
      <c r="G9" s="8">
        <v>6</v>
      </c>
      <c r="H9" s="8">
        <v>8</v>
      </c>
      <c r="I9" s="12">
        <v>4</v>
      </c>
      <c r="J9" s="8" t="s">
        <v>9</v>
      </c>
      <c r="K9" s="5"/>
      <c r="L9" s="5"/>
      <c r="M9" s="44">
        <f>SUM(N9/P9)</f>
        <v>67.51851851851852</v>
      </c>
      <c r="N9" s="62">
        <f>'Punteggi fatti'!L36</f>
        <v>1823</v>
      </c>
      <c r="O9" s="5"/>
      <c r="P9" s="8">
        <f>SUM(27)</f>
        <v>27</v>
      </c>
      <c r="Q9" s="5"/>
      <c r="R9" s="12">
        <f>SUM('Classifica x giornata'!O34)</f>
        <v>33</v>
      </c>
      <c r="S9" s="5"/>
      <c r="T9" s="19"/>
      <c r="U9" s="43"/>
    </row>
    <row r="10" spans="1:21" ht="24.75" customHeight="1">
      <c r="A10" s="19">
        <v>7</v>
      </c>
      <c r="B10" s="20" t="s">
        <v>40</v>
      </c>
      <c r="C10" s="8">
        <v>3</v>
      </c>
      <c r="D10" s="8">
        <v>0</v>
      </c>
      <c r="E10" s="8">
        <v>2</v>
      </c>
      <c r="F10" s="5"/>
      <c r="G10" s="8">
        <v>6</v>
      </c>
      <c r="H10" s="8">
        <v>6</v>
      </c>
      <c r="I10" s="12">
        <v>2</v>
      </c>
      <c r="J10" s="8" t="s">
        <v>8</v>
      </c>
      <c r="K10" s="5"/>
      <c r="L10" s="5"/>
      <c r="M10" s="44">
        <f>SUM(N10/P10)</f>
        <v>67.0925925925926</v>
      </c>
      <c r="N10" s="62">
        <f>'Punteggi fatti'!H36</f>
        <v>1811.5</v>
      </c>
      <c r="O10" s="5"/>
      <c r="P10" s="8">
        <f>SUM(27)</f>
        <v>27</v>
      </c>
      <c r="Q10" s="5"/>
      <c r="R10" s="12">
        <f>SUM('Classifica x giornata'!O22+'Class. x giorn. po'!G8)</f>
        <v>36</v>
      </c>
      <c r="S10" s="5"/>
      <c r="T10" s="19"/>
      <c r="U10" s="43"/>
    </row>
    <row r="11" spans="1:21" ht="24.75" customHeight="1">
      <c r="A11" s="19">
        <v>8</v>
      </c>
      <c r="B11" s="20" t="s">
        <v>53</v>
      </c>
      <c r="C11" s="8">
        <v>2</v>
      </c>
      <c r="D11" s="8">
        <v>1</v>
      </c>
      <c r="E11" s="8">
        <v>2</v>
      </c>
      <c r="F11" s="5"/>
      <c r="G11" s="8">
        <v>6</v>
      </c>
      <c r="H11" s="8">
        <v>8</v>
      </c>
      <c r="I11" s="12">
        <v>4</v>
      </c>
      <c r="J11" s="8" t="s">
        <v>9</v>
      </c>
      <c r="K11" s="6"/>
      <c r="L11" s="6"/>
      <c r="M11" s="44">
        <f>SUM(N11/P11)</f>
        <v>66.48275862068965</v>
      </c>
      <c r="N11" s="62">
        <f>'Punteggi fatti'!I36</f>
        <v>1928</v>
      </c>
      <c r="O11" s="6"/>
      <c r="P11" s="8">
        <f>SUM(27+'Class. x giorn. po'!I9)</f>
        <v>29</v>
      </c>
      <c r="Q11" s="6"/>
      <c r="R11" s="12">
        <f>SUM('Classifica x giornata'!O25+'Class. x giorn. po'!G7)</f>
        <v>48</v>
      </c>
      <c r="S11" s="5"/>
      <c r="T11" s="19"/>
      <c r="U11" s="43"/>
    </row>
    <row r="12" spans="1:21" ht="24.75" customHeight="1">
      <c r="A12" s="19">
        <v>9</v>
      </c>
      <c r="B12" s="20" t="s">
        <v>54</v>
      </c>
      <c r="C12" s="8">
        <v>2</v>
      </c>
      <c r="D12" s="8">
        <v>1</v>
      </c>
      <c r="E12" s="8">
        <v>2</v>
      </c>
      <c r="F12" s="5"/>
      <c r="G12" s="8">
        <v>6</v>
      </c>
      <c r="H12" s="8">
        <v>8</v>
      </c>
      <c r="I12" s="12">
        <v>4</v>
      </c>
      <c r="J12" s="8" t="s">
        <v>9</v>
      </c>
      <c r="K12" s="5"/>
      <c r="L12" s="5"/>
      <c r="M12" s="44">
        <f>SUM(N12/P12)</f>
        <v>65.79629629629629</v>
      </c>
      <c r="N12" s="62">
        <f>'Punteggi fatti'!J36</f>
        <v>1776.5</v>
      </c>
      <c r="O12" s="5"/>
      <c r="P12" s="8">
        <f>SUM(27)</f>
        <v>27</v>
      </c>
      <c r="Q12" s="5"/>
      <c r="R12" s="12">
        <f>SUM('Classifica x giornata'!O28+'Class. x giorn. po'!G6)</f>
        <v>33</v>
      </c>
      <c r="S12" s="5"/>
      <c r="T12" s="19"/>
      <c r="U12" s="43"/>
    </row>
    <row r="13" spans="1:21" ht="24.75" customHeight="1">
      <c r="A13" s="19">
        <v>10</v>
      </c>
      <c r="B13" s="20" t="s">
        <v>29</v>
      </c>
      <c r="C13" s="8">
        <v>1</v>
      </c>
      <c r="D13" s="8">
        <v>0</v>
      </c>
      <c r="E13" s="8">
        <v>4</v>
      </c>
      <c r="F13" s="5"/>
      <c r="G13" s="8">
        <v>3</v>
      </c>
      <c r="H13" s="8">
        <v>6</v>
      </c>
      <c r="I13" s="12">
        <v>7</v>
      </c>
      <c r="J13" s="8" t="s">
        <v>8</v>
      </c>
      <c r="K13" s="5"/>
      <c r="L13" s="5"/>
      <c r="M13" s="44">
        <f>SUM(N13/P13)</f>
        <v>65.5</v>
      </c>
      <c r="N13" s="63">
        <f>'Punteggi fatti'!C36</f>
        <v>1768.5</v>
      </c>
      <c r="O13" s="5"/>
      <c r="P13" s="8">
        <f>SUM(27)</f>
        <v>27</v>
      </c>
      <c r="Q13" s="5"/>
      <c r="R13" s="12">
        <f>SUM('Classifica x giornata'!O7)</f>
        <v>23</v>
      </c>
      <c r="S13" s="5"/>
      <c r="T13" s="19"/>
      <c r="U13" s="43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/>
      <c r="Q18" s="7"/>
      <c r="R18" s="7"/>
      <c r="S18" s="7"/>
      <c r="T18" s="6"/>
    </row>
    <row r="19" spans="14:18" ht="14.25">
      <c r="N19" s="7"/>
      <c r="O19" s="7"/>
      <c r="P19" s="7"/>
      <c r="Q19" s="7"/>
      <c r="R19" s="7"/>
    </row>
    <row r="20" spans="14:18" ht="14.25">
      <c r="N20" s="7"/>
      <c r="O20" s="7"/>
      <c r="P20" s="7"/>
      <c r="Q20" s="7"/>
      <c r="R20" s="7"/>
    </row>
    <row r="22" ht="14.25">
      <c r="N22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18" customWidth="1"/>
    <col min="2" max="2" width="19.28125" style="0" customWidth="1"/>
    <col min="3" max="5" width="3.57421875" style="0" hidden="1" customWidth="1"/>
    <col min="6" max="6" width="2.140625" style="0" hidden="1" customWidth="1"/>
    <col min="7" max="10" width="0" style="0" hidden="1" customWidth="1"/>
    <col min="11" max="11" width="2.140625" style="0" customWidth="1"/>
    <col min="12" max="12" width="2.140625" style="0" hidden="1" customWidth="1"/>
    <col min="14" max="14" width="11.140625" style="0" customWidth="1"/>
    <col min="15" max="15" width="2.140625" style="0" customWidth="1"/>
    <col min="16" max="16" width="8.00390625" style="0" customWidth="1"/>
    <col min="17" max="17" width="2.140625" style="0" customWidth="1"/>
    <col min="18" max="18" width="7.8515625" style="0" customWidth="1"/>
    <col min="19" max="19" width="2.140625" style="0" customWidth="1"/>
    <col min="20" max="20" width="4.7109375" style="27" customWidth="1"/>
    <col min="21" max="21" width="9.140625" style="35" customWidth="1"/>
  </cols>
  <sheetData>
    <row r="1" spans="1:21" s="1" customFormat="1" ht="16.5" customHeight="1">
      <c r="A1" s="123"/>
      <c r="B1" s="102" t="s">
        <v>1</v>
      </c>
      <c r="C1" s="104" t="s">
        <v>11</v>
      </c>
      <c r="D1" s="108"/>
      <c r="E1" s="105"/>
      <c r="F1" s="22"/>
      <c r="G1" s="23" t="s">
        <v>13</v>
      </c>
      <c r="H1" s="23" t="s">
        <v>13</v>
      </c>
      <c r="I1" s="104" t="s">
        <v>15</v>
      </c>
      <c r="J1" s="105"/>
      <c r="K1" s="22"/>
      <c r="L1" s="26"/>
      <c r="M1" s="23" t="s">
        <v>18</v>
      </c>
      <c r="N1" s="23" t="s">
        <v>20</v>
      </c>
      <c r="O1" s="22"/>
      <c r="P1" s="23" t="s">
        <v>11</v>
      </c>
      <c r="Q1" s="25"/>
      <c r="R1" s="102" t="s">
        <v>6</v>
      </c>
      <c r="S1" s="22"/>
      <c r="T1" s="102" t="s">
        <v>3</v>
      </c>
      <c r="U1" s="35"/>
    </row>
    <row r="2" spans="1:21" s="1" customFormat="1" ht="16.5" customHeight="1">
      <c r="A2" s="124"/>
      <c r="B2" s="115"/>
      <c r="C2" s="13" t="s">
        <v>23</v>
      </c>
      <c r="D2" s="13" t="s">
        <v>24</v>
      </c>
      <c r="E2" s="13" t="s">
        <v>25</v>
      </c>
      <c r="F2" s="21"/>
      <c r="G2" s="24" t="s">
        <v>12</v>
      </c>
      <c r="H2" s="24" t="s">
        <v>14</v>
      </c>
      <c r="I2" s="106" t="s">
        <v>16</v>
      </c>
      <c r="J2" s="107"/>
      <c r="K2" s="21"/>
      <c r="L2" s="21"/>
      <c r="M2" s="24" t="s">
        <v>22</v>
      </c>
      <c r="N2" s="24" t="s">
        <v>19</v>
      </c>
      <c r="O2" s="21"/>
      <c r="P2" s="24" t="s">
        <v>7</v>
      </c>
      <c r="Q2" s="21"/>
      <c r="R2" s="115"/>
      <c r="S2" s="21"/>
      <c r="T2" s="116"/>
      <c r="U2" s="35"/>
    </row>
    <row r="3" spans="1:20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  <c r="R3" s="7"/>
      <c r="S3" s="7"/>
      <c r="T3" s="6"/>
    </row>
    <row r="4" spans="1:20" ht="24.75" customHeight="1">
      <c r="A4" s="19">
        <v>1</v>
      </c>
      <c r="B4" s="20" t="s">
        <v>29</v>
      </c>
      <c r="C4" s="8">
        <v>1</v>
      </c>
      <c r="D4" s="8">
        <v>0</v>
      </c>
      <c r="E4" s="8">
        <v>4</v>
      </c>
      <c r="F4" s="5"/>
      <c r="G4" s="8">
        <v>3</v>
      </c>
      <c r="H4" s="8">
        <v>6</v>
      </c>
      <c r="I4" s="12">
        <v>7</v>
      </c>
      <c r="J4" s="8" t="s">
        <v>8</v>
      </c>
      <c r="K4" s="6"/>
      <c r="L4" s="6"/>
      <c r="M4" s="44">
        <f>SUM(N4/P4)</f>
        <v>69.20370370370371</v>
      </c>
      <c r="N4" s="63">
        <f>'Punteggi subiti'!C36</f>
        <v>1868.5</v>
      </c>
      <c r="O4" s="6"/>
      <c r="P4" s="8">
        <f>SUM(27)</f>
        <v>27</v>
      </c>
      <c r="Q4" s="6"/>
      <c r="R4" s="12">
        <f>SUM('Classifica x giornata'!O7)</f>
        <v>23</v>
      </c>
      <c r="S4" s="5"/>
      <c r="T4" s="19"/>
    </row>
    <row r="5" spans="1:20" ht="24.75" customHeight="1">
      <c r="A5" s="19">
        <v>2</v>
      </c>
      <c r="B5" s="20" t="s">
        <v>0</v>
      </c>
      <c r="C5" s="8">
        <v>2</v>
      </c>
      <c r="D5" s="8">
        <v>0</v>
      </c>
      <c r="E5" s="8">
        <v>3</v>
      </c>
      <c r="F5" s="5"/>
      <c r="G5" s="8">
        <v>3</v>
      </c>
      <c r="H5" s="8">
        <v>3</v>
      </c>
      <c r="I5" s="12">
        <v>6</v>
      </c>
      <c r="J5" s="8" t="s">
        <v>9</v>
      </c>
      <c r="K5" s="3"/>
      <c r="L5" s="3"/>
      <c r="M5" s="44">
        <f>SUM(N5/P5)</f>
        <v>68.72222222222223</v>
      </c>
      <c r="N5" s="62">
        <f>'Punteggi subiti'!K36</f>
        <v>1855.5</v>
      </c>
      <c r="O5" s="3"/>
      <c r="P5" s="8">
        <f>SUM(27)</f>
        <v>27</v>
      </c>
      <c r="Q5" s="3"/>
      <c r="R5" s="12">
        <f>SUM('Classifica x giornata'!O31)</f>
        <v>29</v>
      </c>
      <c r="S5" s="3"/>
      <c r="T5" s="19"/>
    </row>
    <row r="6" spans="1:20" ht="24.75" customHeight="1">
      <c r="A6" s="19">
        <v>3</v>
      </c>
      <c r="B6" s="20" t="s">
        <v>26</v>
      </c>
      <c r="C6" s="8">
        <v>2</v>
      </c>
      <c r="D6" s="8">
        <v>1</v>
      </c>
      <c r="E6" s="8">
        <v>2</v>
      </c>
      <c r="F6" s="5"/>
      <c r="G6" s="8">
        <v>6</v>
      </c>
      <c r="H6" s="8">
        <v>8</v>
      </c>
      <c r="I6" s="12">
        <v>4</v>
      </c>
      <c r="J6" s="8" t="s">
        <v>9</v>
      </c>
      <c r="K6" s="5"/>
      <c r="L6" s="5"/>
      <c r="M6" s="44">
        <f>SUM(N6/P6)</f>
        <v>67.88888888888889</v>
      </c>
      <c r="N6" s="62">
        <f>'Punteggi subiti'!L36</f>
        <v>1833</v>
      </c>
      <c r="O6" s="5"/>
      <c r="P6" s="8">
        <f>SUM(27)</f>
        <v>27</v>
      </c>
      <c r="Q6" s="5"/>
      <c r="R6" s="12">
        <f>SUM('Classifica x giornata'!O34)</f>
        <v>33</v>
      </c>
      <c r="S6" s="5"/>
      <c r="T6" s="19"/>
    </row>
    <row r="7" spans="1:21" ht="24.75" customHeight="1">
      <c r="A7" s="19">
        <v>4</v>
      </c>
      <c r="B7" s="20" t="s">
        <v>54</v>
      </c>
      <c r="C7" s="8">
        <v>2</v>
      </c>
      <c r="D7" s="8">
        <v>1</v>
      </c>
      <c r="E7" s="8">
        <v>2</v>
      </c>
      <c r="F7" s="5"/>
      <c r="G7" s="8">
        <v>6</v>
      </c>
      <c r="H7" s="8">
        <v>8</v>
      </c>
      <c r="I7" s="12">
        <v>4</v>
      </c>
      <c r="J7" s="8" t="s">
        <v>9</v>
      </c>
      <c r="K7" s="5"/>
      <c r="L7" s="5"/>
      <c r="M7" s="44">
        <f>SUM(N7/P7)</f>
        <v>67.87037037037037</v>
      </c>
      <c r="N7" s="62">
        <f>'Punteggi subiti'!J36</f>
        <v>1832.5</v>
      </c>
      <c r="O7" s="5"/>
      <c r="P7" s="8">
        <f>SUM(27)</f>
        <v>27</v>
      </c>
      <c r="Q7" s="5"/>
      <c r="R7" s="12">
        <f>SUM('Classifica x giornata'!O28+'Class. x giorn. po'!G6)</f>
        <v>33</v>
      </c>
      <c r="S7" s="5"/>
      <c r="T7" s="19"/>
      <c r="U7" s="82"/>
    </row>
    <row r="8" spans="1:20" ht="24.75" customHeight="1">
      <c r="A8" s="19">
        <v>5</v>
      </c>
      <c r="B8" s="20" t="s">
        <v>35</v>
      </c>
      <c r="C8" s="8">
        <v>6</v>
      </c>
      <c r="D8" s="8">
        <v>0</v>
      </c>
      <c r="E8" s="8">
        <v>0</v>
      </c>
      <c r="F8" s="5"/>
      <c r="G8" s="8">
        <v>16</v>
      </c>
      <c r="H8" s="8">
        <v>6</v>
      </c>
      <c r="I8" s="12">
        <v>1</v>
      </c>
      <c r="J8" s="8" t="s">
        <v>8</v>
      </c>
      <c r="K8" s="5"/>
      <c r="L8" s="5"/>
      <c r="M8" s="44">
        <f>SUM(N8/P8)</f>
        <v>67.625</v>
      </c>
      <c r="N8" s="62">
        <f>'Punteggi subiti'!D36</f>
        <v>1893.5</v>
      </c>
      <c r="O8" s="5"/>
      <c r="P8" s="8">
        <f>SUM(27+'Class. x giorn. po'!I6)</f>
        <v>28</v>
      </c>
      <c r="Q8" s="5"/>
      <c r="R8" s="12">
        <f>SUM('Classifica x giornata'!O10)</f>
        <v>44</v>
      </c>
      <c r="S8" s="5"/>
      <c r="T8" s="19"/>
    </row>
    <row r="9" spans="1:23" ht="24.75" customHeight="1">
      <c r="A9" s="19">
        <v>6</v>
      </c>
      <c r="B9" s="20" t="s">
        <v>36</v>
      </c>
      <c r="C9" s="8">
        <v>2</v>
      </c>
      <c r="D9" s="8">
        <v>1</v>
      </c>
      <c r="E9" s="8">
        <v>2</v>
      </c>
      <c r="F9" s="5"/>
      <c r="G9" s="8">
        <v>6</v>
      </c>
      <c r="H9" s="8">
        <v>8</v>
      </c>
      <c r="I9" s="12">
        <v>4</v>
      </c>
      <c r="J9" s="8" t="s">
        <v>9</v>
      </c>
      <c r="K9" s="6"/>
      <c r="L9" s="6"/>
      <c r="M9" s="44">
        <f>SUM(N9/P9)</f>
        <v>67.10714285714286</v>
      </c>
      <c r="N9" s="62">
        <f>'Punteggi subiti'!E36</f>
        <v>1879</v>
      </c>
      <c r="O9" s="6"/>
      <c r="P9" s="8">
        <f>SUM(27+'Class. x giorn. po'!I8)</f>
        <v>28</v>
      </c>
      <c r="Q9" s="6"/>
      <c r="R9" s="12">
        <f>SUM('Classifica x giornata'!O13+'Class. x giorn. po'!G9)</f>
        <v>41</v>
      </c>
      <c r="S9" s="5"/>
      <c r="T9" s="19"/>
      <c r="U9" s="82"/>
      <c r="W9" s="83"/>
    </row>
    <row r="10" spans="1:23" ht="24.75" customHeight="1">
      <c r="A10" s="19">
        <v>7</v>
      </c>
      <c r="B10" s="20" t="s">
        <v>53</v>
      </c>
      <c r="C10" s="8">
        <v>2</v>
      </c>
      <c r="D10" s="8">
        <v>1</v>
      </c>
      <c r="E10" s="8">
        <v>2</v>
      </c>
      <c r="F10" s="5"/>
      <c r="G10" s="8">
        <v>6</v>
      </c>
      <c r="H10" s="8">
        <v>8</v>
      </c>
      <c r="I10" s="12">
        <v>4</v>
      </c>
      <c r="J10" s="8" t="s">
        <v>9</v>
      </c>
      <c r="K10" s="5"/>
      <c r="L10" s="5"/>
      <c r="M10" s="44">
        <f>SUM(N10/P10)</f>
        <v>67.10344827586206</v>
      </c>
      <c r="N10" s="62">
        <f>'Punteggi subiti'!I36</f>
        <v>1946</v>
      </c>
      <c r="O10" s="5"/>
      <c r="P10" s="8">
        <f>SUM(27+'Class. x giorn. po'!I9)</f>
        <v>29</v>
      </c>
      <c r="Q10" s="5"/>
      <c r="R10" s="12">
        <f>SUM('Classifica x giornata'!O25+'Class. x giorn. po'!G7)</f>
        <v>48</v>
      </c>
      <c r="S10" s="5"/>
      <c r="T10" s="19"/>
      <c r="W10" s="83"/>
    </row>
    <row r="11" spans="1:20" ht="24.75" customHeight="1">
      <c r="A11" s="19">
        <v>8</v>
      </c>
      <c r="B11" s="20" t="s">
        <v>40</v>
      </c>
      <c r="C11" s="8">
        <v>3</v>
      </c>
      <c r="D11" s="8">
        <v>0</v>
      </c>
      <c r="E11" s="8">
        <v>2</v>
      </c>
      <c r="F11" s="5"/>
      <c r="G11" s="8">
        <v>6</v>
      </c>
      <c r="H11" s="8">
        <v>6</v>
      </c>
      <c r="I11" s="12">
        <v>2</v>
      </c>
      <c r="J11" s="8" t="s">
        <v>8</v>
      </c>
      <c r="K11" s="5"/>
      <c r="L11" s="5"/>
      <c r="M11" s="44">
        <f>SUM(N11/P11)</f>
        <v>66.98148148148148</v>
      </c>
      <c r="N11" s="62">
        <f>'Punteggi subiti'!H36</f>
        <v>1808.5</v>
      </c>
      <c r="O11" s="5"/>
      <c r="P11" s="8">
        <f>SUM(27)</f>
        <v>27</v>
      </c>
      <c r="Q11" s="5"/>
      <c r="R11" s="12">
        <f>SUM('Classifica x giornata'!O22+'Class. x giorn. po'!G8)</f>
        <v>36</v>
      </c>
      <c r="S11" s="5"/>
      <c r="T11" s="19"/>
    </row>
    <row r="12" spans="1:20" ht="24.75" customHeight="1">
      <c r="A12" s="19">
        <v>9</v>
      </c>
      <c r="B12" s="20" t="s">
        <v>50</v>
      </c>
      <c r="C12" s="8">
        <v>2</v>
      </c>
      <c r="D12" s="8">
        <v>1</v>
      </c>
      <c r="E12" s="8">
        <v>2</v>
      </c>
      <c r="F12" s="5"/>
      <c r="G12" s="8">
        <v>6</v>
      </c>
      <c r="H12" s="8">
        <v>8</v>
      </c>
      <c r="I12" s="12">
        <v>4</v>
      </c>
      <c r="J12" s="8" t="s">
        <v>9</v>
      </c>
      <c r="K12" s="5"/>
      <c r="L12" s="5"/>
      <c r="M12" s="44">
        <f>SUM(N12/P12)</f>
        <v>66.75</v>
      </c>
      <c r="N12" s="62">
        <f>'Punteggi subiti'!F36</f>
        <v>1869</v>
      </c>
      <c r="O12" s="5"/>
      <c r="P12" s="8">
        <f>SUM(27+'Class. x giorn. po'!I5)</f>
        <v>28</v>
      </c>
      <c r="Q12" s="5"/>
      <c r="R12" s="12">
        <f>SUM('Classifica x giornata'!O16)</f>
        <v>49</v>
      </c>
      <c r="S12" s="5"/>
      <c r="T12" s="19"/>
    </row>
    <row r="13" spans="1:21" ht="24.75" customHeight="1">
      <c r="A13" s="19">
        <v>10</v>
      </c>
      <c r="B13" s="20" t="s">
        <v>38</v>
      </c>
      <c r="C13" s="8">
        <v>1</v>
      </c>
      <c r="D13" s="8">
        <v>0</v>
      </c>
      <c r="E13" s="8">
        <v>4</v>
      </c>
      <c r="F13" s="6"/>
      <c r="G13" s="8">
        <v>6</v>
      </c>
      <c r="H13" s="8">
        <v>9</v>
      </c>
      <c r="I13" s="12">
        <v>5</v>
      </c>
      <c r="J13" s="8" t="s">
        <v>10</v>
      </c>
      <c r="K13" s="5"/>
      <c r="L13" s="5"/>
      <c r="M13" s="44">
        <f>SUM(N13/P13)</f>
        <v>66.68333333333334</v>
      </c>
      <c r="N13" s="62">
        <f>'Punteggi subiti'!G36+U13</f>
        <v>2000.5</v>
      </c>
      <c r="O13" s="5"/>
      <c r="P13" s="8">
        <f>SUM(27+'Class. x giorn. po'!I7)</f>
        <v>30</v>
      </c>
      <c r="Q13" s="5"/>
      <c r="R13" s="12">
        <f>SUM('Classifica x giornata'!O19+'Class. x giorn. po'!G5)</f>
        <v>43</v>
      </c>
      <c r="S13" s="5"/>
      <c r="T13" s="19"/>
      <c r="U13" s="43"/>
    </row>
    <row r="14" spans="1:20" ht="14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/>
      <c r="Q14" s="7"/>
      <c r="R14" s="7"/>
      <c r="S14" s="7"/>
      <c r="T14" s="6"/>
    </row>
    <row r="15" spans="1:20" ht="14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/>
      <c r="Q15" s="7"/>
      <c r="R15" s="7"/>
      <c r="S15" s="7"/>
      <c r="T15" s="6"/>
    </row>
    <row r="16" spans="1:20" ht="14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/>
      <c r="Q16" s="7"/>
      <c r="R16" s="7"/>
      <c r="S16" s="7"/>
      <c r="T16" s="6"/>
    </row>
    <row r="17" spans="1:20" ht="14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/>
      <c r="Q17" s="7"/>
      <c r="R17" s="7"/>
      <c r="S17" s="7"/>
      <c r="T17" s="6"/>
    </row>
    <row r="18" ht="14.25">
      <c r="N18" s="7"/>
    </row>
    <row r="19" ht="14.25">
      <c r="N19" s="7"/>
    </row>
    <row r="20" ht="14.25">
      <c r="N20" s="7"/>
    </row>
  </sheetData>
  <mergeCells count="7">
    <mergeCell ref="A1:A2"/>
    <mergeCell ref="I1:J1"/>
    <mergeCell ref="T1:T2"/>
    <mergeCell ref="B1:B2"/>
    <mergeCell ref="R1:R2"/>
    <mergeCell ref="I2:J2"/>
    <mergeCell ref="C1:E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Enzo</cp:lastModifiedBy>
  <cp:lastPrinted>2009-09-21T16:23:46Z</cp:lastPrinted>
  <dcterms:created xsi:type="dcterms:W3CDTF">2004-09-11T17:42:41Z</dcterms:created>
  <dcterms:modified xsi:type="dcterms:W3CDTF">2016-05-03T11:45:46Z</dcterms:modified>
  <cp:category/>
  <cp:version/>
  <cp:contentType/>
  <cp:contentStatus/>
</cp:coreProperties>
</file>